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04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G:\DRH\DRH_Epargne\ACTIONNARIAT SALARIE\ELIS FOR ALL 2024\3- Communication\Simulateur\Simulateur dernières version\Simulateurs finaux par pays\"/>
    </mc:Choice>
  </mc:AlternateContent>
  <xr:revisionPtr revIDLastSave="2" documentId="13_ncr:1_{F1DFB13C-2F3B-4B92-BC0D-0B70464C6107}" xr6:coauthVersionLast="47" xr6:coauthVersionMax="47" xr10:uidLastSave="{DF330012-09B5-429A-A36E-72C1CDF1671A}"/>
  <bookViews>
    <workbookView showSheetTabs="0" xWindow="-120" yWindow="-120" windowWidth="29040" windowHeight="15840" xr2:uid="{A5751B14-3695-4122-8AA2-800A903F25F6}"/>
  </bookViews>
  <sheets>
    <sheet name="FR - FCPE EUR" sheetId="5" r:id="rId1"/>
  </sheets>
  <definedNames>
    <definedName name="_xlnm.Print_Area" localSheetId="0">'FR - FCPE EUR'!$A$1:$K$100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2" i="5" l="1"/>
  <c r="F44" i="5" s="1"/>
  <c r="D27" i="5"/>
  <c r="G27" i="5" s="1"/>
  <c r="G24" i="5" s="1"/>
  <c r="I90" i="5"/>
  <c r="E15" i="5"/>
  <c r="B53" i="5" l="1"/>
  <c r="E85" i="5" l="1"/>
  <c r="D77" i="5"/>
  <c r="G11" i="5" l="1"/>
  <c r="D53" i="5" l="1"/>
  <c r="F53" i="5" s="1"/>
  <c r="H53" i="5" s="1"/>
  <c r="G15" i="5"/>
  <c r="E90" i="5"/>
  <c r="E91" i="5"/>
  <c r="E92" i="5"/>
  <c r="E89" i="5"/>
  <c r="E88" i="5"/>
  <c r="E87" i="5"/>
  <c r="E86" i="5"/>
  <c r="J53" i="5" l="1"/>
  <c r="E65" i="5" s="1"/>
  <c r="G65" i="5" s="1"/>
  <c r="F86" i="5"/>
  <c r="G86" i="5" s="1"/>
  <c r="H86" i="5" s="1"/>
  <c r="F91" i="5"/>
  <c r="G91" i="5" s="1"/>
  <c r="H91" i="5" s="1"/>
  <c r="F92" i="5"/>
  <c r="G92" i="5" s="1"/>
  <c r="H92" i="5" s="1"/>
  <c r="F85" i="5"/>
  <c r="G85" i="5" s="1"/>
  <c r="H85" i="5" s="1"/>
  <c r="F87" i="5"/>
  <c r="G87" i="5" s="1"/>
  <c r="H87" i="5" s="1"/>
  <c r="F77" i="5"/>
  <c r="H77" i="5" s="1"/>
  <c r="J77" i="5" s="1"/>
  <c r="F88" i="5"/>
  <c r="G88" i="5" s="1"/>
  <c r="H88" i="5" s="1"/>
  <c r="F89" i="5"/>
  <c r="G89" i="5" s="1"/>
  <c r="H89" i="5" s="1"/>
  <c r="F90" i="5"/>
  <c r="G90" i="5" s="1"/>
  <c r="H90" i="5" s="1"/>
</calcChain>
</file>

<file path=xl/sharedStrings.xml><?xml version="1.0" encoding="utf-8"?>
<sst xmlns="http://schemas.openxmlformats.org/spreadsheetml/2006/main" count="49" uniqueCount="46">
  <si>
    <t xml:space="preserve">SIMULATE YOUR INVESTMENT </t>
  </si>
  <si>
    <t>Please only fill in the cells in turquoise blue</t>
  </si>
  <si>
    <t>Reference price</t>
  </si>
  <si>
    <t>Discount</t>
  </si>
  <si>
    <t>Currency :</t>
  </si>
  <si>
    <r>
      <rPr>
        <b/>
        <u/>
        <sz val="18"/>
        <color rgb="FF000059"/>
        <rFont val="Century Gothic"/>
        <family val="2"/>
      </rPr>
      <t>Step 1</t>
    </r>
    <r>
      <rPr>
        <b/>
        <sz val="18"/>
        <color rgb="FF000059"/>
        <rFont val="Century Gothic"/>
        <family val="2"/>
      </rPr>
      <t xml:space="preserve"> : Enter your estimated annual gross salary (premiums/bonuses included) for 2024</t>
    </r>
  </si>
  <si>
    <t>Gross annual salary (premiums/bonuses included)</t>
  </si>
  <si>
    <t>Maximum amount authorized to invest (1)</t>
  </si>
  <si>
    <t>EUR</t>
  </si>
  <si>
    <r>
      <rPr>
        <b/>
        <u/>
        <sz val="18"/>
        <color rgb="FF000059"/>
        <rFont val="Century Gothic"/>
        <family val="2"/>
      </rPr>
      <t>Step 2 :</t>
    </r>
    <r>
      <rPr>
        <b/>
        <sz val="18"/>
        <color rgb="FF000059"/>
        <rFont val="Century Gothic"/>
        <family val="2"/>
      </rPr>
      <t xml:space="preserve"> Enter the amount you would like to invest (within the authorized limit)</t>
    </r>
  </si>
  <si>
    <t>Min €50 | Max 1/4 of the gross annual salary (within the limit of €50,000)</t>
  </si>
  <si>
    <t>Gross amount you would like to invest</t>
  </si>
  <si>
    <r>
      <rPr>
        <b/>
        <u/>
        <sz val="18"/>
        <color rgb="FF000059"/>
        <rFont val="Century Gothic"/>
        <family val="2"/>
      </rPr>
      <t>Step 3 :</t>
    </r>
    <r>
      <rPr>
        <b/>
        <sz val="18"/>
        <color rgb="FF000059"/>
        <rFont val="Century Gothic"/>
        <family val="2"/>
      </rPr>
      <t xml:space="preserve"> Visualize your investment upon subscription</t>
    </r>
  </si>
  <si>
    <t>Amount invested</t>
  </si>
  <si>
    <t xml:space="preserve">Number of shares invested </t>
  </si>
  <si>
    <t>Number of shares offered</t>
  </si>
  <si>
    <t>Total number</t>
  </si>
  <si>
    <t xml:space="preserve">Total amount </t>
  </si>
  <si>
    <t>(within the maximum amount authorized)</t>
  </si>
  <si>
    <t>(with the discounted share price)</t>
  </si>
  <si>
    <t>(Free shares) (2)</t>
  </si>
  <si>
    <t>of shares invested</t>
  </si>
  <si>
    <t>actually invested (3)</t>
  </si>
  <si>
    <t>Amount of the advantages (discount and free shares) proposed by the offer for your investment :</t>
  </si>
  <si>
    <r>
      <rPr>
        <b/>
        <u/>
        <sz val="18"/>
        <color rgb="FF000059"/>
        <rFont val="Century Gothic"/>
        <family val="2"/>
      </rPr>
      <t>Step 4 :</t>
    </r>
    <r>
      <rPr>
        <b/>
        <sz val="18"/>
        <color rgb="FF000059"/>
        <rFont val="Century Gothic"/>
        <family val="2"/>
      </rPr>
      <t xml:space="preserve"> Simulate your investment by entering an estimated price (of the share) </t>
    </r>
    <r>
      <rPr>
        <b/>
        <u/>
        <sz val="18"/>
        <color rgb="FF000059"/>
        <rFont val="Century Gothic"/>
        <family val="2"/>
      </rPr>
      <t>at the end of the blocking period</t>
    </r>
  </si>
  <si>
    <t>(Duration of 3 years except in the case of early release )</t>
  </si>
  <si>
    <t>Your investment will follow the evolution of the Elis share price, both upwards and downwards. He is thus exposed to the risk of capital loss.</t>
  </si>
  <si>
    <t>Estimated Elis share price</t>
  </si>
  <si>
    <t>Evolution of the share</t>
  </si>
  <si>
    <t>Estimated final value</t>
  </si>
  <si>
    <t>Estimated</t>
  </si>
  <si>
    <t>Estimated total gain as a %</t>
  </si>
  <si>
    <t>at the due date</t>
  </si>
  <si>
    <t>of your investment</t>
  </si>
  <si>
    <t>total gain</t>
  </si>
  <si>
    <t>of initial investment</t>
  </si>
  <si>
    <t>STOCK PRICE FLUCTUATION TABLE</t>
  </si>
  <si>
    <t>Entwicklung des Aktienkurses am Fälligkeitstag</t>
  </si>
  <si>
    <t>Estimated Elis share price at the due date</t>
  </si>
  <si>
    <t>Estimated final value of your investment</t>
  </si>
  <si>
    <t>Estimated total gain</t>
  </si>
  <si>
    <t>Estimated total gain as a % of initial investment</t>
  </si>
  <si>
    <r>
      <t xml:space="preserve">Please note: All amounts and potential profits do not include </t>
    </r>
    <r>
      <rPr>
        <b/>
        <i/>
        <u/>
        <sz val="18"/>
        <color rgb="FFFF0000"/>
        <rFont val="Century Gothic"/>
        <family val="2"/>
      </rPr>
      <t>any tax and social contribution.</t>
    </r>
  </si>
  <si>
    <t>(1) corresponding to 25% of the estimated 2024 annual gross salary (bonuses included) within the limit of €50,000 (maximum amount authorized to invest)</t>
  </si>
  <si>
    <t>(2) 1 share offered for 10 shares purchased</t>
  </si>
  <si>
    <t>(3) calculated on the basis of the total number of shares invested with the reference price of the share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</si>
</sst>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,##0.00\ &quot;€&quot;;[Red]\-#,##0.00\ &quot;€&quot;"/>
    <numFmt numFmtId="165" formatCode="_-* #,##0.00\ &quot;€&quot;_-;\-* #,##0.00\ &quot;€&quot;_-;_-* &quot;-&quot;??\ &quot;€&quot;_-;_-@_-"/>
    <numFmt numFmtId="166" formatCode="_([$€-2]\ * #,##0.00_);_([$€-2]\ * \(#,##0.00\);_([$€-2]\ * &quot;-&quot;??_);_(@_)"/>
    <numFmt numFmtId="167" formatCode="#,##0.00\ &quot;€&quot;"/>
    <numFmt numFmtId="168" formatCode="_-* #,##0.00\ [$€-40C]_-;\-* #,##0.00\ [$€-40C]_-;_-* &quot;-&quot;??\ [$€-40C]_-;_-@_-"/>
    <numFmt numFmtId="169" formatCode="_-[$£-809]* #,##0.00_-;\-[$£-809]* #,##0.00_-;_-[$£-809]* &quot;-&quot;??_-;_-@_-"/>
  </numFmts>
  <fonts count="5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u/>
      <sz val="14"/>
      <color theme="1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40"/>
      <color rgb="FF000059"/>
      <name val="Century Gothic"/>
      <family val="2"/>
    </font>
    <font>
      <b/>
      <sz val="24"/>
      <color rgb="FF002060"/>
      <name val="Century Gothic"/>
      <family val="2"/>
    </font>
    <font>
      <sz val="16"/>
      <color theme="0"/>
      <name val="Calibri"/>
      <family val="2"/>
      <scheme val="minor"/>
    </font>
    <font>
      <b/>
      <sz val="26"/>
      <name val="Calibri"/>
      <family val="2"/>
      <scheme val="minor"/>
    </font>
    <font>
      <b/>
      <sz val="12"/>
      <name val="Calibri"/>
      <family val="2"/>
      <scheme val="minor"/>
    </font>
    <font>
      <sz val="16"/>
      <name val="Calibri"/>
      <family val="2"/>
      <scheme val="minor"/>
    </font>
    <font>
      <b/>
      <sz val="22"/>
      <color rgb="FF000059"/>
      <name val="Century Gothic"/>
      <family val="2"/>
    </font>
    <font>
      <b/>
      <sz val="20"/>
      <color rgb="FF000059"/>
      <name val="Centhury gothic"/>
    </font>
    <font>
      <sz val="11"/>
      <color theme="1"/>
      <name val="Century Gothic"/>
      <family val="2"/>
    </font>
    <font>
      <b/>
      <sz val="16"/>
      <color rgb="FF16CBE2"/>
      <name val="Century Gothic"/>
      <family val="2"/>
    </font>
    <font>
      <i/>
      <sz val="12"/>
      <name val="Century Gothic"/>
      <family val="2"/>
    </font>
    <font>
      <i/>
      <sz val="14"/>
      <color theme="1"/>
      <name val="Century Gothic"/>
      <family val="2"/>
    </font>
    <font>
      <b/>
      <sz val="13"/>
      <color theme="1"/>
      <name val="Century Gothic"/>
      <family val="2"/>
    </font>
    <font>
      <b/>
      <i/>
      <sz val="12"/>
      <color rgb="FFFF0000"/>
      <name val="Century Gothic"/>
      <family val="2"/>
    </font>
    <font>
      <b/>
      <i/>
      <u/>
      <sz val="16"/>
      <color theme="1"/>
      <name val="Century Gothic"/>
      <family val="2"/>
    </font>
    <font>
      <b/>
      <i/>
      <sz val="12"/>
      <color theme="0"/>
      <name val="Century Gothic"/>
      <family val="2"/>
    </font>
    <font>
      <i/>
      <sz val="12"/>
      <color rgb="FFFF0000"/>
      <name val="Century Gothic"/>
      <family val="2"/>
    </font>
    <font>
      <b/>
      <i/>
      <sz val="12"/>
      <name val="Century Gothic"/>
      <family val="2"/>
    </font>
    <font>
      <i/>
      <sz val="12"/>
      <color theme="1"/>
      <name val="Century Gothic"/>
      <family val="2"/>
    </font>
    <font>
      <b/>
      <i/>
      <sz val="12"/>
      <color theme="1"/>
      <name val="Century Gothic"/>
      <family val="2"/>
    </font>
    <font>
      <i/>
      <sz val="11"/>
      <color theme="1"/>
      <name val="Century Gothic"/>
      <family val="2"/>
    </font>
    <font>
      <b/>
      <i/>
      <sz val="18"/>
      <color rgb="FFFF0000"/>
      <name val="Century Gothic"/>
      <family val="2"/>
    </font>
    <font>
      <b/>
      <i/>
      <u/>
      <sz val="18"/>
      <color rgb="FFFF0000"/>
      <name val="Century Gothic"/>
      <family val="2"/>
    </font>
    <font>
      <b/>
      <sz val="18"/>
      <color rgb="FF000059"/>
      <name val="Century Gothic"/>
      <family val="2"/>
    </font>
    <font>
      <b/>
      <u/>
      <sz val="18"/>
      <color rgb="FF000059"/>
      <name val="Century Gothic"/>
      <family val="2"/>
    </font>
    <font>
      <b/>
      <sz val="18"/>
      <color rgb="FF000059"/>
      <name val="Calibri"/>
      <family val="2"/>
      <scheme val="minor"/>
    </font>
    <font>
      <i/>
      <sz val="14"/>
      <color theme="1"/>
      <name val="Calibri"/>
      <family val="2"/>
      <scheme val="minor"/>
    </font>
    <font>
      <i/>
      <sz val="18"/>
      <color rgb="FF000059"/>
      <name val="Calibri"/>
      <family val="2"/>
      <scheme val="minor"/>
    </font>
    <font>
      <b/>
      <i/>
      <sz val="14"/>
      <color rgb="FFFF0000"/>
      <name val="Century Gothic"/>
      <family val="2"/>
    </font>
    <font>
      <b/>
      <sz val="14"/>
      <color rgb="FF000059"/>
      <name val="Century Gothic"/>
      <family val="2"/>
    </font>
    <font>
      <i/>
      <sz val="12"/>
      <color rgb="FF000059"/>
      <name val="Century Gothic"/>
      <family val="2"/>
    </font>
    <font>
      <i/>
      <sz val="14"/>
      <color rgb="FF000059"/>
      <name val="Century Gothic"/>
      <family val="2"/>
    </font>
    <font>
      <b/>
      <sz val="14"/>
      <color rgb="FF16CBE2"/>
      <name val="Century Gothic"/>
      <family val="2"/>
    </font>
    <font>
      <b/>
      <sz val="18"/>
      <color rgb="FF16CBE2"/>
      <name val="Calibri"/>
      <family val="2"/>
      <scheme val="minor"/>
    </font>
    <font>
      <b/>
      <sz val="12"/>
      <color rgb="FFFF0000"/>
      <name val="Century Gothic"/>
      <family val="2"/>
    </font>
    <font>
      <i/>
      <sz val="16"/>
      <color theme="1"/>
      <name val="Century Gothic"/>
      <family val="2"/>
    </font>
    <font>
      <b/>
      <u/>
      <sz val="18"/>
      <color rgb="FF000059"/>
      <name val="Centhury gothic"/>
    </font>
    <font>
      <b/>
      <i/>
      <u/>
      <sz val="18"/>
      <color rgb="FF000059"/>
      <name val="Century Gothic"/>
      <family val="2"/>
    </font>
    <font>
      <b/>
      <u/>
      <sz val="14"/>
      <color rgb="FF000059"/>
      <name val="Century Gothic"/>
      <family val="2"/>
    </font>
    <font>
      <b/>
      <sz val="14"/>
      <color theme="1"/>
      <name val="Century Gothic"/>
      <family val="2"/>
    </font>
    <font>
      <b/>
      <sz val="14"/>
      <color theme="0"/>
      <name val="Century Gothic"/>
      <family val="2"/>
    </font>
    <font>
      <b/>
      <sz val="16"/>
      <color rgb="FF000059"/>
      <name val="Century Gothic"/>
      <family val="2"/>
    </font>
    <font>
      <b/>
      <i/>
      <sz val="11"/>
      <color rgb="FFFF0000"/>
      <name val="Century Gothic"/>
      <family val="2"/>
    </font>
    <font>
      <i/>
      <sz val="16"/>
      <name val="Century Gothic"/>
      <family val="2"/>
    </font>
    <font>
      <i/>
      <sz val="11"/>
      <color rgb="FF000059"/>
      <name val="Century Gothic"/>
      <family val="2"/>
    </font>
  </fonts>
  <fills count="7">
    <fill>
      <patternFill patternType="none"/>
    </fill>
    <fill>
      <patternFill patternType="gray125"/>
    </fill>
    <fill>
      <patternFill patternType="solid">
        <fgColor rgb="FF00005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16CBE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04">
    <xf numFmtId="0" fontId="0" fillId="0" borderId="0" xfId="0"/>
    <xf numFmtId="9" fontId="29" fillId="0" borderId="1" xfId="3" applyFont="1" applyBorder="1" applyProtection="1"/>
    <xf numFmtId="9" fontId="18" fillId="0" borderId="0" xfId="0" applyNumberFormat="1" applyFont="1" applyAlignment="1">
      <alignment horizontal="center" vertical="center"/>
    </xf>
    <xf numFmtId="164" fontId="18" fillId="0" borderId="0" xfId="0" applyNumberFormat="1" applyFont="1" applyAlignment="1">
      <alignment horizontal="center" vertical="center"/>
    </xf>
    <xf numFmtId="165" fontId="19" fillId="0" borderId="0" xfId="0" applyNumberFormat="1" applyFont="1" applyAlignment="1">
      <alignment horizontal="center"/>
    </xf>
    <xf numFmtId="167" fontId="25" fillId="0" borderId="1" xfId="3" applyNumberFormat="1" applyFont="1" applyBorder="1" applyProtection="1"/>
    <xf numFmtId="165" fontId="22" fillId="0" borderId="1" xfId="0" applyNumberFormat="1" applyFont="1" applyBorder="1"/>
    <xf numFmtId="167" fontId="22" fillId="0" borderId="1" xfId="3" applyNumberFormat="1" applyFont="1" applyBorder="1" applyProtection="1"/>
    <xf numFmtId="167" fontId="29" fillId="3" borderId="1" xfId="3" applyNumberFormat="1" applyFont="1" applyFill="1" applyBorder="1" applyProtection="1"/>
    <xf numFmtId="0" fontId="19" fillId="0" borderId="0" xfId="3" applyNumberFormat="1" applyFont="1" applyFill="1" applyBorder="1" applyAlignment="1" applyProtection="1">
      <alignment horizontal="center"/>
    </xf>
    <xf numFmtId="168" fontId="45" fillId="0" borderId="0" xfId="1" applyNumberFormat="1" applyFont="1" applyFill="1" applyBorder="1" applyProtection="1">
      <protection locked="0"/>
    </xf>
    <xf numFmtId="165" fontId="22" fillId="3" borderId="1" xfId="0" applyNumberFormat="1" applyFont="1" applyFill="1" applyBorder="1"/>
    <xf numFmtId="9" fontId="29" fillId="3" borderId="1" xfId="3" applyFont="1" applyFill="1" applyBorder="1" applyProtection="1"/>
    <xf numFmtId="165" fontId="25" fillId="0" borderId="1" xfId="0" applyNumberFormat="1" applyFont="1" applyBorder="1"/>
    <xf numFmtId="165" fontId="0" fillId="0" borderId="0" xfId="0" applyNumberFormat="1"/>
    <xf numFmtId="0" fontId="20" fillId="0" borderId="0" xfId="0" applyFont="1"/>
    <xf numFmtId="0" fontId="26" fillId="0" borderId="0" xfId="0" applyFont="1" applyAlignment="1">
      <alignment horizontal="center"/>
    </xf>
    <xf numFmtId="0" fontId="27" fillId="2" borderId="5" xfId="0" applyFont="1" applyFill="1" applyBorder="1" applyAlignment="1">
      <alignment horizontal="center" vertical="center" wrapText="1"/>
    </xf>
    <xf numFmtId="0" fontId="27" fillId="2" borderId="2" xfId="0" applyFont="1" applyFill="1" applyBorder="1" applyAlignment="1">
      <alignment horizontal="center" vertical="center" wrapText="1"/>
    </xf>
    <xf numFmtId="0" fontId="27" fillId="2" borderId="3" xfId="0" applyFont="1" applyFill="1" applyBorder="1" applyAlignment="1">
      <alignment horizontal="center" vertical="center" wrapText="1"/>
    </xf>
    <xf numFmtId="0" fontId="27" fillId="2" borderId="4" xfId="0" applyFont="1" applyFill="1" applyBorder="1" applyAlignment="1">
      <alignment horizontal="center" vertical="center" wrapText="1"/>
    </xf>
    <xf numFmtId="9" fontId="28" fillId="0" borderId="1" xfId="3" applyFont="1" applyBorder="1" applyProtection="1"/>
    <xf numFmtId="9" fontId="31" fillId="3" borderId="1" xfId="3" applyFont="1" applyFill="1" applyBorder="1" applyProtection="1"/>
    <xf numFmtId="9" fontId="30" fillId="0" borderId="1" xfId="3" applyFont="1" applyBorder="1" applyProtection="1"/>
    <xf numFmtId="0" fontId="32" fillId="0" borderId="0" xfId="0" applyFont="1"/>
    <xf numFmtId="10" fontId="37" fillId="0" borderId="0" xfId="3" applyNumberFormat="1" applyFont="1" applyFill="1" applyBorder="1" applyAlignment="1" applyProtection="1">
      <alignment horizontal="center"/>
    </xf>
    <xf numFmtId="168" fontId="37" fillId="0" borderId="0" xfId="1" applyNumberFormat="1" applyFont="1" applyFill="1" applyBorder="1" applyProtection="1"/>
    <xf numFmtId="165" fontId="37" fillId="0" borderId="0" xfId="1" applyFont="1" applyFill="1" applyBorder="1" applyProtection="1"/>
    <xf numFmtId="0" fontId="46" fillId="0" borderId="0" xfId="0" applyFont="1" applyAlignment="1">
      <alignment horizontal="center"/>
    </xf>
    <xf numFmtId="0" fontId="41" fillId="0" borderId="0" xfId="0" applyFont="1" applyAlignment="1">
      <alignment horizontal="center"/>
    </xf>
    <xf numFmtId="0" fontId="42" fillId="0" borderId="0" xfId="0" applyFont="1" applyAlignment="1">
      <alignment horizontal="center"/>
    </xf>
    <xf numFmtId="2" fontId="37" fillId="0" borderId="0" xfId="1" applyNumberFormat="1" applyFont="1" applyFill="1" applyBorder="1" applyAlignment="1" applyProtection="1">
      <alignment horizontal="center"/>
    </xf>
    <xf numFmtId="1" fontId="37" fillId="0" borderId="0" xfId="1" applyNumberFormat="1" applyFont="1" applyFill="1" applyBorder="1" applyAlignment="1" applyProtection="1">
      <alignment horizontal="center"/>
    </xf>
    <xf numFmtId="165" fontId="20" fillId="0" borderId="0" xfId="0" applyNumberFormat="1" applyFont="1"/>
    <xf numFmtId="0" fontId="9" fillId="0" borderId="0" xfId="0" applyFont="1" applyAlignment="1">
      <alignment horizontal="center" vertical="center" wrapText="1"/>
    </xf>
    <xf numFmtId="0" fontId="8" fillId="0" borderId="0" xfId="0" applyFont="1"/>
    <xf numFmtId="0" fontId="39" fillId="0" borderId="0" xfId="0" applyFont="1" applyAlignment="1">
      <alignment horizontal="center"/>
    </xf>
    <xf numFmtId="0" fontId="40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44" fillId="0" borderId="0" xfId="0" applyFont="1" applyAlignment="1">
      <alignment horizontal="center"/>
    </xf>
    <xf numFmtId="0" fontId="41" fillId="0" borderId="0" xfId="0" applyFont="1" applyAlignment="1">
      <alignment vertical="center"/>
    </xf>
    <xf numFmtId="0" fontId="43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38" fillId="0" borderId="0" xfId="0" applyFont="1" applyAlignment="1">
      <alignment horizontal="center"/>
    </xf>
    <xf numFmtId="0" fontId="2" fillId="0" borderId="0" xfId="0" applyFont="1"/>
    <xf numFmtId="0" fontId="12" fillId="0" borderId="0" xfId="0" applyFont="1" applyAlignment="1">
      <alignment horizontal="center"/>
    </xf>
    <xf numFmtId="0" fontId="4" fillId="0" borderId="0" xfId="0" applyFont="1"/>
    <xf numFmtId="0" fontId="15" fillId="0" borderId="0" xfId="0" applyFont="1"/>
    <xf numFmtId="0" fontId="13" fillId="0" borderId="0" xfId="0" applyFont="1" applyAlignment="1">
      <alignment horizontal="center"/>
    </xf>
    <xf numFmtId="0" fontId="11" fillId="4" borderId="0" xfId="0" applyFont="1" applyFill="1"/>
    <xf numFmtId="0" fontId="4" fillId="4" borderId="0" xfId="0" applyFont="1" applyFill="1"/>
    <xf numFmtId="0" fontId="6" fillId="0" borderId="0" xfId="0" applyFont="1"/>
    <xf numFmtId="0" fontId="16" fillId="4" borderId="0" xfId="0" applyFont="1" applyFill="1" applyAlignment="1">
      <alignment horizontal="center" vertical="center" wrapText="1"/>
    </xf>
    <xf numFmtId="0" fontId="16" fillId="4" borderId="0" xfId="0" applyFont="1" applyFill="1" applyAlignment="1">
      <alignment horizontal="center" wrapText="1"/>
    </xf>
    <xf numFmtId="166" fontId="7" fillId="0" borderId="0" xfId="0" applyNumberFormat="1" applyFont="1"/>
    <xf numFmtId="2" fontId="0" fillId="0" borderId="0" xfId="0" applyNumberFormat="1"/>
    <xf numFmtId="0" fontId="14" fillId="4" borderId="0" xfId="0" applyFont="1" applyFill="1"/>
    <xf numFmtId="165" fontId="17" fillId="4" borderId="0" xfId="1" applyFont="1" applyFill="1" applyBorder="1" applyAlignment="1" applyProtection="1">
      <alignment horizontal="left"/>
    </xf>
    <xf numFmtId="165" fontId="17" fillId="4" borderId="0" xfId="1" applyFont="1" applyFill="1" applyBorder="1" applyAlignment="1" applyProtection="1">
      <alignment horizontal="center"/>
    </xf>
    <xf numFmtId="0" fontId="17" fillId="0" borderId="0" xfId="0" applyFont="1"/>
    <xf numFmtId="0" fontId="7" fillId="0" borderId="0" xfId="0" applyFont="1"/>
    <xf numFmtId="165" fontId="4" fillId="0" borderId="0" xfId="1" applyFont="1" applyBorder="1" applyAlignment="1" applyProtection="1">
      <alignment horizontal="left"/>
    </xf>
    <xf numFmtId="165" fontId="0" fillId="0" borderId="0" xfId="1" applyFont="1" applyBorder="1" applyAlignment="1" applyProtection="1">
      <alignment horizontal="left"/>
    </xf>
    <xf numFmtId="165" fontId="0" fillId="0" borderId="0" xfId="1" applyFont="1" applyBorder="1" applyAlignment="1" applyProtection="1">
      <alignment horizontal="center"/>
    </xf>
    <xf numFmtId="0" fontId="10" fillId="0" borderId="0" xfId="4" applyFont="1" applyFill="1" applyBorder="1" applyAlignment="1" applyProtection="1">
      <alignment horizontal="left"/>
    </xf>
    <xf numFmtId="9" fontId="37" fillId="0" borderId="0" xfId="3" applyFont="1" applyFill="1" applyBorder="1" applyAlignment="1" applyProtection="1">
      <alignment horizontal="center"/>
    </xf>
    <xf numFmtId="0" fontId="47" fillId="0" borderId="0" xfId="0" applyFont="1"/>
    <xf numFmtId="0" fontId="0" fillId="5" borderId="0" xfId="0" applyFill="1"/>
    <xf numFmtId="0" fontId="9" fillId="5" borderId="0" xfId="0" applyFont="1" applyFill="1" applyAlignment="1">
      <alignment horizontal="center" vertical="center" wrapText="1"/>
    </xf>
    <xf numFmtId="0" fontId="3" fillId="5" borderId="0" xfId="0" applyFont="1" applyFill="1" applyAlignment="1">
      <alignment horizontal="center" vertical="center" wrapText="1"/>
    </xf>
    <xf numFmtId="165" fontId="19" fillId="5" borderId="0" xfId="0" applyNumberFormat="1" applyFont="1" applyFill="1" applyAlignment="1">
      <alignment horizontal="center"/>
    </xf>
    <xf numFmtId="10" fontId="19" fillId="5" borderId="0" xfId="3" applyNumberFormat="1" applyFont="1" applyFill="1" applyBorder="1" applyAlignment="1" applyProtection="1">
      <alignment horizontal="left"/>
    </xf>
    <xf numFmtId="0" fontId="47" fillId="5" borderId="0" xfId="0" applyFont="1" applyFill="1"/>
    <xf numFmtId="0" fontId="23" fillId="5" borderId="0" xfId="0" applyFont="1" applyFill="1" applyAlignment="1">
      <alignment horizontal="center"/>
    </xf>
    <xf numFmtId="0" fontId="19" fillId="5" borderId="0" xfId="3" applyNumberFormat="1" applyFont="1" applyFill="1" applyBorder="1" applyAlignment="1" applyProtection="1">
      <alignment horizontal="center"/>
    </xf>
    <xf numFmtId="0" fontId="35" fillId="0" borderId="0" xfId="0" applyFont="1" applyAlignment="1">
      <alignment horizontal="center" vertical="center" wrapText="1"/>
    </xf>
    <xf numFmtId="168" fontId="53" fillId="0" borderId="0" xfId="1" applyNumberFormat="1" applyFont="1" applyProtection="1"/>
    <xf numFmtId="0" fontId="54" fillId="0" borderId="0" xfId="0" applyFont="1" applyAlignment="1">
      <alignment horizontal="center"/>
    </xf>
    <xf numFmtId="164" fontId="18" fillId="0" borderId="0" xfId="1" applyNumberFormat="1" applyFont="1" applyAlignment="1" applyProtection="1">
      <alignment horizontal="left" vertical="center"/>
    </xf>
    <xf numFmtId="0" fontId="51" fillId="0" borderId="0" xfId="0" applyFont="1" applyAlignment="1">
      <alignment horizontal="center"/>
    </xf>
    <xf numFmtId="165" fontId="41" fillId="0" borderId="0" xfId="1" applyFont="1" applyFill="1" applyBorder="1" applyAlignment="1" applyProtection="1">
      <alignment vertical="top"/>
    </xf>
    <xf numFmtId="168" fontId="52" fillId="6" borderId="0" xfId="1" applyNumberFormat="1" applyFont="1" applyFill="1" applyAlignment="1" applyProtection="1">
      <protection locked="0"/>
    </xf>
    <xf numFmtId="0" fontId="41" fillId="0" borderId="0" xfId="0" applyFont="1" applyAlignment="1">
      <alignment horizontal="center" vertical="center"/>
    </xf>
    <xf numFmtId="0" fontId="47" fillId="5" borderId="0" xfId="0" applyFont="1" applyFill="1" applyAlignment="1">
      <alignment horizontal="center" vertical="center"/>
    </xf>
    <xf numFmtId="165" fontId="35" fillId="0" borderId="0" xfId="1" applyFont="1" applyFill="1" applyBorder="1" applyProtection="1"/>
    <xf numFmtId="0" fontId="56" fillId="0" borderId="0" xfId="0" applyFont="1" applyAlignment="1">
      <alignment horizontal="center" vertical="center"/>
    </xf>
    <xf numFmtId="169" fontId="21" fillId="0" borderId="0" xfId="1" applyNumberFormat="1" applyFont="1" applyAlignment="1" applyProtection="1">
      <alignment horizontal="center"/>
      <protection locked="0"/>
    </xf>
    <xf numFmtId="169" fontId="35" fillId="0" borderId="0" xfId="1" applyNumberFormat="1" applyFont="1" applyFill="1" applyBorder="1" applyProtection="1"/>
    <xf numFmtId="169" fontId="21" fillId="0" borderId="0" xfId="1" applyNumberFormat="1" applyFont="1" applyProtection="1">
      <protection locked="0"/>
    </xf>
    <xf numFmtId="2" fontId="35" fillId="0" borderId="0" xfId="0" applyNumberFormat="1" applyFont="1" applyAlignment="1">
      <alignment horizontal="center"/>
    </xf>
    <xf numFmtId="0" fontId="41" fillId="0" borderId="0" xfId="0" applyFont="1" applyAlignment="1">
      <alignment vertical="top"/>
    </xf>
    <xf numFmtId="2" fontId="41" fillId="0" borderId="0" xfId="0" applyNumberFormat="1" applyFont="1"/>
    <xf numFmtId="0" fontId="33" fillId="0" borderId="0" xfId="0" applyFont="1" applyAlignment="1">
      <alignment horizontal="left" vertical="center"/>
    </xf>
    <xf numFmtId="0" fontId="21" fillId="0" borderId="0" xfId="0" applyFont="1" applyAlignment="1">
      <alignment horizontal="center"/>
    </xf>
    <xf numFmtId="165" fontId="55" fillId="0" borderId="0" xfId="1" applyFont="1" applyBorder="1" applyAlignment="1" applyProtection="1">
      <alignment horizontal="center" vertical="center" wrapText="1"/>
    </xf>
    <xf numFmtId="0" fontId="47" fillId="0" borderId="0" xfId="0" applyFont="1" applyAlignment="1">
      <alignment horizontal="center"/>
    </xf>
    <xf numFmtId="0" fontId="23" fillId="0" borderId="0" xfId="0" applyFont="1" applyAlignment="1">
      <alignment horizontal="center" wrapText="1"/>
    </xf>
    <xf numFmtId="0" fontId="23" fillId="0" borderId="0" xfId="0" applyFont="1" applyAlignment="1">
      <alignment horizontal="center"/>
    </xf>
    <xf numFmtId="0" fontId="35" fillId="0" borderId="0" xfId="0" applyFont="1" applyAlignment="1">
      <alignment horizontal="center" vertical="center" wrapText="1"/>
    </xf>
    <xf numFmtId="0" fontId="50" fillId="0" borderId="0" xfId="0" applyFont="1" applyAlignment="1">
      <alignment horizontal="center" vertical="center"/>
    </xf>
    <xf numFmtId="0" fontId="50" fillId="0" borderId="6" xfId="0" applyFont="1" applyBorder="1" applyAlignment="1">
      <alignment horizontal="center" vertical="center"/>
    </xf>
    <xf numFmtId="0" fontId="49" fillId="0" borderId="0" xfId="0" applyFont="1" applyAlignment="1">
      <alignment horizontal="center"/>
    </xf>
    <xf numFmtId="0" fontId="24" fillId="0" borderId="0" xfId="0" applyFont="1" applyAlignment="1">
      <alignment horizontal="center" vertical="center" wrapText="1"/>
    </xf>
    <xf numFmtId="0" fontId="48" fillId="5" borderId="0" xfId="0" applyFont="1" applyFill="1" applyAlignment="1">
      <alignment horizontal="center"/>
    </xf>
  </cellXfs>
  <cellStyles count="5">
    <cellStyle name="Currency" xfId="1" builtinId="4"/>
    <cellStyle name="Hyperlink" xfId="4" builtinId="8"/>
    <cellStyle name="Monétaire 2" xfId="2" xr:uid="{3C06511D-6F6A-48B5-BB38-A791AD28CF61}"/>
    <cellStyle name="Normal" xfId="0" builtinId="0"/>
    <cellStyle name="Percent" xfId="3" builtinId="5"/>
  </cellStyles>
  <dxfs count="5"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</dxfs>
  <tableStyles count="0" defaultTableStyle="TableStyleMedium2" defaultPivotStyle="PivotStyleLight16"/>
  <colors>
    <mruColors>
      <color rgb="FF000059"/>
      <color rgb="FF16CBE2"/>
      <color rgb="FFEAEAEA"/>
      <color rgb="FF45C2CF"/>
      <color rgb="FF000099"/>
      <color rgb="FF39DBD3"/>
      <color rgb="FF6DE5DF"/>
      <color rgb="FF99CCFF"/>
      <color rgb="FFFFC7CE"/>
      <color rgb="FFFF717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996802</xdr:colOff>
      <xdr:row>6</xdr:row>
      <xdr:rowOff>143983</xdr:rowOff>
    </xdr:from>
    <xdr:to>
      <xdr:col>2</xdr:col>
      <xdr:colOff>992603</xdr:colOff>
      <xdr:row>13</xdr:row>
      <xdr:rowOff>98864</xdr:rowOff>
    </xdr:to>
    <xdr:pic>
      <xdr:nvPicPr>
        <xdr:cNvPr id="36" name="Imag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64489" y="2020550"/>
          <a:ext cx="1644905" cy="2074382"/>
        </a:xfrm>
        <a:prstGeom prst="rect">
          <a:avLst/>
        </a:prstGeom>
      </xdr:spPr>
    </xdr:pic>
    <xdr:clientData/>
  </xdr:twoCellAnchor>
  <xdr:twoCellAnchor editAs="oneCell">
    <xdr:from>
      <xdr:col>4</xdr:col>
      <xdr:colOff>578323</xdr:colOff>
      <xdr:row>2</xdr:row>
      <xdr:rowOff>110757</xdr:rowOff>
    </xdr:from>
    <xdr:to>
      <xdr:col>6</xdr:col>
      <xdr:colOff>1469815</xdr:colOff>
      <xdr:row>3</xdr:row>
      <xdr:rowOff>150412</xdr:rowOff>
    </xdr:to>
    <xdr:pic>
      <xdr:nvPicPr>
        <xdr:cNvPr id="19" name="Image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42735" y="484286"/>
          <a:ext cx="4813550" cy="665317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9</xdr:row>
      <xdr:rowOff>25510</xdr:rowOff>
    </xdr:from>
    <xdr:to>
      <xdr:col>4</xdr:col>
      <xdr:colOff>1037968</xdr:colOff>
      <xdr:row>12</xdr:row>
      <xdr:rowOff>12533</xdr:rowOff>
    </xdr:to>
    <xdr:sp macro="" textlink="">
      <xdr:nvSpPr>
        <xdr:cNvPr id="28" name="Ellipse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/>
      </xdr:nvSpPr>
      <xdr:spPr>
        <a:xfrm>
          <a:off x="5715000" y="2714922"/>
          <a:ext cx="1037968" cy="950729"/>
        </a:xfrm>
        <a:prstGeom prst="ellipse">
          <a:avLst/>
        </a:prstGeom>
        <a:noFill/>
        <a:ln w="38100">
          <a:solidFill>
            <a:srgbClr val="00005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fr-FR" sz="1800" b="1">
            <a:solidFill>
              <a:srgbClr val="002060"/>
            </a:solidFill>
            <a:latin typeface="Century Gothic" panose="020B0502020202020204" pitchFamily="34" charset="0"/>
          </a:endParaRPr>
        </a:p>
        <a:p>
          <a:pPr algn="ctr"/>
          <a:endParaRPr lang="fr-FR" sz="1800" b="1">
            <a:solidFill>
              <a:srgbClr val="002060"/>
            </a:solidFill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5</xdr:col>
      <xdr:colOff>1630559</xdr:colOff>
      <xdr:row>10</xdr:row>
      <xdr:rowOff>92906</xdr:rowOff>
    </xdr:from>
    <xdr:to>
      <xdr:col>6</xdr:col>
      <xdr:colOff>250859</xdr:colOff>
      <xdr:row>10</xdr:row>
      <xdr:rowOff>404672</xdr:rowOff>
    </xdr:to>
    <xdr:sp macro="" textlink="">
      <xdr:nvSpPr>
        <xdr:cNvPr id="29" name="Est égal à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/>
      </xdr:nvSpPr>
      <xdr:spPr>
        <a:xfrm>
          <a:off x="8799375" y="3163465"/>
          <a:ext cx="587964" cy="311766"/>
        </a:xfrm>
        <a:prstGeom prst="mathEqual">
          <a:avLst/>
        </a:prstGeom>
        <a:solidFill>
          <a:srgbClr val="000059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1380160</xdr:colOff>
      <xdr:row>10</xdr:row>
      <xdr:rowOff>59084</xdr:rowOff>
    </xdr:from>
    <xdr:to>
      <xdr:col>5</xdr:col>
      <xdr:colOff>22412</xdr:colOff>
      <xdr:row>11</xdr:row>
      <xdr:rowOff>3196</xdr:rowOff>
    </xdr:to>
    <xdr:sp macro="" textlink="">
      <xdr:nvSpPr>
        <xdr:cNvPr id="30" name="Signe Moins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/>
      </xdr:nvSpPr>
      <xdr:spPr>
        <a:xfrm>
          <a:off x="6971895" y="3017437"/>
          <a:ext cx="513635" cy="403553"/>
        </a:xfrm>
        <a:prstGeom prst="mathMinus">
          <a:avLst/>
        </a:prstGeom>
        <a:solidFill>
          <a:srgbClr val="000059"/>
        </a:solidFill>
        <a:ln>
          <a:solidFill>
            <a:srgbClr val="00005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5</xdr:col>
      <xdr:colOff>405557</xdr:colOff>
      <xdr:row>9</xdr:row>
      <xdr:rowOff>14982</xdr:rowOff>
    </xdr:from>
    <xdr:to>
      <xdr:col>5</xdr:col>
      <xdr:colOff>1436898</xdr:colOff>
      <xdr:row>12</xdr:row>
      <xdr:rowOff>2005</xdr:rowOff>
    </xdr:to>
    <xdr:sp macro="" textlink="">
      <xdr:nvSpPr>
        <xdr:cNvPr id="2" name="Ellips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7857469" y="2718401"/>
          <a:ext cx="1031341" cy="953530"/>
        </a:xfrm>
        <a:prstGeom prst="ellipse">
          <a:avLst/>
        </a:prstGeom>
        <a:noFill/>
        <a:ln w="38100">
          <a:solidFill>
            <a:srgbClr val="00005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fr-FR" sz="1800" b="1">
            <a:solidFill>
              <a:srgbClr val="002060"/>
            </a:solidFill>
            <a:latin typeface="Century Gothic" panose="020B0502020202020204" pitchFamily="34" charset="0"/>
          </a:endParaRPr>
        </a:p>
        <a:p>
          <a:pPr algn="ctr"/>
          <a:endParaRPr lang="fr-FR" sz="1800" b="1">
            <a:solidFill>
              <a:srgbClr val="002060"/>
            </a:solidFill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6</xdr:col>
      <xdr:colOff>472170</xdr:colOff>
      <xdr:row>9</xdr:row>
      <xdr:rowOff>23739</xdr:rowOff>
    </xdr:from>
    <xdr:to>
      <xdr:col>6</xdr:col>
      <xdr:colOff>1503511</xdr:colOff>
      <xdr:row>12</xdr:row>
      <xdr:rowOff>13563</xdr:rowOff>
    </xdr:to>
    <xdr:sp macro="" textlink="">
      <xdr:nvSpPr>
        <xdr:cNvPr id="3" name="Ellips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9806670" y="2713151"/>
          <a:ext cx="1031341" cy="953530"/>
        </a:xfrm>
        <a:prstGeom prst="ellipse">
          <a:avLst/>
        </a:prstGeom>
        <a:noFill/>
        <a:ln w="38100">
          <a:solidFill>
            <a:srgbClr val="00005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fr-FR" sz="1800" b="1">
            <a:solidFill>
              <a:srgbClr val="002060"/>
            </a:solidFill>
            <a:latin typeface="Century Gothic" panose="020B0502020202020204" pitchFamily="34" charset="0"/>
          </a:endParaRPr>
        </a:p>
        <a:p>
          <a:pPr algn="ctr"/>
          <a:endParaRPr lang="fr-FR" sz="1800" b="1">
            <a:solidFill>
              <a:srgbClr val="002060"/>
            </a:solidFill>
            <a:latin typeface="Century Gothic" panose="020B0502020202020204" pitchFamily="34" charset="0"/>
          </a:endParaRPr>
        </a:p>
      </xdr:txBody>
    </xdr:sp>
    <xdr:clientData/>
  </xdr:twoCellAnchor>
  <xdr:twoCellAnchor editAs="oneCell">
    <xdr:from>
      <xdr:col>4</xdr:col>
      <xdr:colOff>794734</xdr:colOff>
      <xdr:row>60</xdr:row>
      <xdr:rowOff>25066</xdr:rowOff>
    </xdr:from>
    <xdr:to>
      <xdr:col>4</xdr:col>
      <xdr:colOff>1343422</xdr:colOff>
      <xdr:row>63</xdr:row>
      <xdr:rowOff>81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571116" y="14794419"/>
          <a:ext cx="548688" cy="580133"/>
        </a:xfrm>
        <a:prstGeom prst="rect">
          <a:avLst/>
        </a:prstGeom>
      </xdr:spPr>
    </xdr:pic>
    <xdr:clientData/>
  </xdr:twoCellAnchor>
  <xdr:twoCellAnchor editAs="oneCell">
    <xdr:from>
      <xdr:col>8</xdr:col>
      <xdr:colOff>1111249</xdr:colOff>
      <xdr:row>1</xdr:row>
      <xdr:rowOff>0</xdr:rowOff>
    </xdr:from>
    <xdr:to>
      <xdr:col>9</xdr:col>
      <xdr:colOff>1276596</xdr:colOff>
      <xdr:row>2</xdr:row>
      <xdr:rowOff>470772</xdr:rowOff>
    </xdr:to>
    <xdr:pic>
      <xdr:nvPicPr>
        <xdr:cNvPr id="4" name="Image 3" descr="image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37053" y="192768"/>
          <a:ext cx="1911598" cy="6635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1341533</xdr:colOff>
      <xdr:row>22</xdr:row>
      <xdr:rowOff>68072</xdr:rowOff>
    </xdr:from>
    <xdr:to>
      <xdr:col>4</xdr:col>
      <xdr:colOff>170184</xdr:colOff>
      <xdr:row>24</xdr:row>
      <xdr:rowOff>181803</xdr:rowOff>
    </xdr:to>
    <xdr:sp macro="" textlink="">
      <xdr:nvSpPr>
        <xdr:cNvPr id="10" name="Rectangle : coins arrondis 9">
          <a:extLst>
            <a:ext uri="{FF2B5EF4-FFF2-40B4-BE49-F238E27FC236}">
              <a16:creationId xmlns:a16="http://schemas.microsoft.com/office/drawing/2014/main" id="{6424C54A-D029-6188-899A-BEDBF772B3EE}"/>
            </a:ext>
          </a:extLst>
        </xdr:cNvPr>
        <xdr:cNvSpPr/>
      </xdr:nvSpPr>
      <xdr:spPr>
        <a:xfrm>
          <a:off x="3750798" y="6029601"/>
          <a:ext cx="2011121" cy="617996"/>
        </a:xfrm>
        <a:prstGeom prst="roundRect">
          <a:avLst/>
        </a:prstGeom>
        <a:noFill/>
        <a:ln w="38100">
          <a:solidFill>
            <a:srgbClr val="16CBE2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 editAs="oneCell">
    <xdr:from>
      <xdr:col>4</xdr:col>
      <xdr:colOff>1775547</xdr:colOff>
      <xdr:row>23</xdr:row>
      <xdr:rowOff>240009</xdr:rowOff>
    </xdr:from>
    <xdr:to>
      <xdr:col>5</xdr:col>
      <xdr:colOff>345291</xdr:colOff>
      <xdr:row>25</xdr:row>
      <xdr:rowOff>189917</xdr:rowOff>
    </xdr:to>
    <xdr:pic>
      <xdr:nvPicPr>
        <xdr:cNvPr id="11" name="Image 10">
          <a:extLst>
            <a:ext uri="{FF2B5EF4-FFF2-40B4-BE49-F238E27FC236}">
              <a16:creationId xmlns:a16="http://schemas.microsoft.com/office/drawing/2014/main" id="{3BD7AB07-3DB5-4B4E-A912-DEF27883BF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7490547" y="6638568"/>
          <a:ext cx="441126" cy="4541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1731852</xdr:colOff>
      <xdr:row>22</xdr:row>
      <xdr:rowOff>71082</xdr:rowOff>
    </xdr:from>
    <xdr:to>
      <xdr:col>7</xdr:col>
      <xdr:colOff>182262</xdr:colOff>
      <xdr:row>25</xdr:row>
      <xdr:rowOff>0</xdr:rowOff>
    </xdr:to>
    <xdr:sp macro="" textlink="">
      <xdr:nvSpPr>
        <xdr:cNvPr id="12" name="Rectangle : coins arrondis 11">
          <a:extLst>
            <a:ext uri="{FF2B5EF4-FFF2-40B4-BE49-F238E27FC236}">
              <a16:creationId xmlns:a16="http://schemas.microsoft.com/office/drawing/2014/main" id="{007F3D27-50A2-4EF0-B73A-2F59609B886E}"/>
            </a:ext>
          </a:extLst>
        </xdr:cNvPr>
        <xdr:cNvSpPr/>
      </xdr:nvSpPr>
      <xdr:spPr>
        <a:xfrm>
          <a:off x="8810431" y="5826187"/>
          <a:ext cx="1999726" cy="600681"/>
        </a:xfrm>
        <a:prstGeom prst="roundRect">
          <a:avLst/>
        </a:prstGeom>
        <a:noFill/>
        <a:ln w="38100">
          <a:solidFill>
            <a:srgbClr val="00005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4</xdr:col>
      <xdr:colOff>1739340</xdr:colOff>
      <xdr:row>37</xdr:row>
      <xdr:rowOff>45660</xdr:rowOff>
    </xdr:from>
    <xdr:to>
      <xdr:col>6</xdr:col>
      <xdr:colOff>200999</xdr:colOff>
      <xdr:row>39</xdr:row>
      <xdr:rowOff>159391</xdr:rowOff>
    </xdr:to>
    <xdr:sp macro="" textlink="">
      <xdr:nvSpPr>
        <xdr:cNvPr id="23" name="Rectangle : coins arrondis 22">
          <a:extLst>
            <a:ext uri="{FF2B5EF4-FFF2-40B4-BE49-F238E27FC236}">
              <a16:creationId xmlns:a16="http://schemas.microsoft.com/office/drawing/2014/main" id="{870F724A-A074-47A7-95C6-80BE84C601AE}"/>
            </a:ext>
          </a:extLst>
        </xdr:cNvPr>
        <xdr:cNvSpPr/>
      </xdr:nvSpPr>
      <xdr:spPr>
        <a:xfrm>
          <a:off x="7328274" y="8604153"/>
          <a:ext cx="2201622" cy="561966"/>
        </a:xfrm>
        <a:prstGeom prst="roundRect">
          <a:avLst/>
        </a:prstGeom>
        <a:noFill/>
        <a:ln w="38100">
          <a:solidFill>
            <a:srgbClr val="16CBE2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oneCellAnchor>
    <xdr:from>
      <xdr:col>2</xdr:col>
      <xdr:colOff>500054</xdr:colOff>
      <xdr:row>51</xdr:row>
      <xdr:rowOff>166874</xdr:rowOff>
    </xdr:from>
    <xdr:ext cx="434638" cy="453583"/>
    <xdr:pic>
      <xdr:nvPicPr>
        <xdr:cNvPr id="25" name="Image 24">
          <a:extLst>
            <a:ext uri="{FF2B5EF4-FFF2-40B4-BE49-F238E27FC236}">
              <a16:creationId xmlns:a16="http://schemas.microsoft.com/office/drawing/2014/main" id="{EE4DFE2A-D7EE-41BF-A9FC-83A2229334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2909319" y="11456800"/>
          <a:ext cx="434638" cy="4535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0</xdr:col>
      <xdr:colOff>726684</xdr:colOff>
      <xdr:row>51</xdr:row>
      <xdr:rowOff>115906</xdr:rowOff>
    </xdr:from>
    <xdr:to>
      <xdr:col>2</xdr:col>
      <xdr:colOff>148644</xdr:colOff>
      <xdr:row>53</xdr:row>
      <xdr:rowOff>179294</xdr:rowOff>
    </xdr:to>
    <xdr:sp macro="" textlink="">
      <xdr:nvSpPr>
        <xdr:cNvPr id="26" name="Rectangle : coins arrondis 25">
          <a:extLst>
            <a:ext uri="{FF2B5EF4-FFF2-40B4-BE49-F238E27FC236}">
              <a16:creationId xmlns:a16="http://schemas.microsoft.com/office/drawing/2014/main" id="{ABBD47E9-9F3B-472E-8DD9-3052A0D621D5}"/>
            </a:ext>
          </a:extLst>
        </xdr:cNvPr>
        <xdr:cNvSpPr/>
      </xdr:nvSpPr>
      <xdr:spPr>
        <a:xfrm>
          <a:off x="726684" y="11254553"/>
          <a:ext cx="1831225" cy="545241"/>
        </a:xfrm>
        <a:prstGeom prst="roundRect">
          <a:avLst/>
        </a:prstGeom>
        <a:noFill/>
        <a:ln w="38100">
          <a:solidFill>
            <a:srgbClr val="00005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2</xdr:col>
      <xdr:colOff>1229832</xdr:colOff>
      <xdr:row>51</xdr:row>
      <xdr:rowOff>71082</xdr:rowOff>
    </xdr:from>
    <xdr:to>
      <xdr:col>4</xdr:col>
      <xdr:colOff>42192</xdr:colOff>
      <xdr:row>54</xdr:row>
      <xdr:rowOff>0</xdr:rowOff>
    </xdr:to>
    <xdr:sp macro="" textlink="">
      <xdr:nvSpPr>
        <xdr:cNvPr id="27" name="Rectangle : coins arrondis 26">
          <a:extLst>
            <a:ext uri="{FF2B5EF4-FFF2-40B4-BE49-F238E27FC236}">
              <a16:creationId xmlns:a16="http://schemas.microsoft.com/office/drawing/2014/main" id="{18AD8AE2-BFB2-4AE4-86BF-D5E0F3E5DF37}"/>
            </a:ext>
          </a:extLst>
        </xdr:cNvPr>
        <xdr:cNvSpPr/>
      </xdr:nvSpPr>
      <xdr:spPr>
        <a:xfrm>
          <a:off x="3639097" y="11361008"/>
          <a:ext cx="1992029" cy="615279"/>
        </a:xfrm>
        <a:prstGeom prst="roundRect">
          <a:avLst/>
        </a:prstGeom>
        <a:noFill/>
        <a:ln w="38100">
          <a:solidFill>
            <a:srgbClr val="00005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4</xdr:col>
      <xdr:colOff>565752</xdr:colOff>
      <xdr:row>51</xdr:row>
      <xdr:rowOff>80210</xdr:rowOff>
    </xdr:from>
    <xdr:to>
      <xdr:col>4</xdr:col>
      <xdr:colOff>1077094</xdr:colOff>
      <xdr:row>54</xdr:row>
      <xdr:rowOff>5193</xdr:rowOff>
    </xdr:to>
    <xdr:sp macro="" textlink="">
      <xdr:nvSpPr>
        <xdr:cNvPr id="31" name="Signe Plus 30">
          <a:extLst>
            <a:ext uri="{FF2B5EF4-FFF2-40B4-BE49-F238E27FC236}">
              <a16:creationId xmlns:a16="http://schemas.microsoft.com/office/drawing/2014/main" id="{B5A6E5E1-895F-4424-8606-FBA735B9667F}"/>
            </a:ext>
          </a:extLst>
        </xdr:cNvPr>
        <xdr:cNvSpPr/>
      </xdr:nvSpPr>
      <xdr:spPr>
        <a:xfrm>
          <a:off x="6154686" y="11370136"/>
          <a:ext cx="511342" cy="611344"/>
        </a:xfrm>
        <a:prstGeom prst="mathPlus">
          <a:avLst/>
        </a:prstGeom>
        <a:noFill/>
        <a:ln w="38100">
          <a:solidFill>
            <a:srgbClr val="00005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4</xdr:col>
      <xdr:colOff>1585055</xdr:colOff>
      <xdr:row>51</xdr:row>
      <xdr:rowOff>37466</xdr:rowOff>
    </xdr:from>
    <xdr:to>
      <xdr:col>6</xdr:col>
      <xdr:colOff>283115</xdr:colOff>
      <xdr:row>54</xdr:row>
      <xdr:rowOff>11207</xdr:rowOff>
    </xdr:to>
    <xdr:sp macro="" textlink="">
      <xdr:nvSpPr>
        <xdr:cNvPr id="32" name="Rectangle : coins arrondis 31">
          <a:extLst>
            <a:ext uri="{FF2B5EF4-FFF2-40B4-BE49-F238E27FC236}">
              <a16:creationId xmlns:a16="http://schemas.microsoft.com/office/drawing/2014/main" id="{FDAA5BAE-D3A5-42DC-872F-F6E257342424}"/>
            </a:ext>
          </a:extLst>
        </xdr:cNvPr>
        <xdr:cNvSpPr/>
      </xdr:nvSpPr>
      <xdr:spPr>
        <a:xfrm>
          <a:off x="7176790" y="11176113"/>
          <a:ext cx="2440825" cy="646094"/>
        </a:xfrm>
        <a:prstGeom prst="roundRect">
          <a:avLst/>
        </a:prstGeom>
        <a:noFill/>
        <a:ln w="38100">
          <a:solidFill>
            <a:srgbClr val="00005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6</xdr:col>
      <xdr:colOff>645516</xdr:colOff>
      <xdr:row>51</xdr:row>
      <xdr:rowOff>160421</xdr:rowOff>
    </xdr:from>
    <xdr:to>
      <xdr:col>6</xdr:col>
      <xdr:colOff>1277174</xdr:colOff>
      <xdr:row>53</xdr:row>
      <xdr:rowOff>140368</xdr:rowOff>
    </xdr:to>
    <xdr:sp macro="" textlink="">
      <xdr:nvSpPr>
        <xdr:cNvPr id="33" name="Est égal à 32">
          <a:extLst>
            <a:ext uri="{FF2B5EF4-FFF2-40B4-BE49-F238E27FC236}">
              <a16:creationId xmlns:a16="http://schemas.microsoft.com/office/drawing/2014/main" id="{EDA3C1F3-D2DD-4C2E-ABA1-06D96F2AD9E7}"/>
            </a:ext>
          </a:extLst>
        </xdr:cNvPr>
        <xdr:cNvSpPr/>
      </xdr:nvSpPr>
      <xdr:spPr>
        <a:xfrm>
          <a:off x="9974413" y="11450347"/>
          <a:ext cx="631658" cy="470205"/>
        </a:xfrm>
        <a:prstGeom prst="mathEqual">
          <a:avLst/>
        </a:prstGeom>
        <a:noFill/>
        <a:ln w="38100"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1719528</xdr:colOff>
      <xdr:row>51</xdr:row>
      <xdr:rowOff>71082</xdr:rowOff>
    </xdr:from>
    <xdr:to>
      <xdr:col>8</xdr:col>
      <xdr:colOff>227088</xdr:colOff>
      <xdr:row>54</xdr:row>
      <xdr:rowOff>0</xdr:rowOff>
    </xdr:to>
    <xdr:sp macro="" textlink="">
      <xdr:nvSpPr>
        <xdr:cNvPr id="35" name="Rectangle : coins arrondis 34">
          <a:extLst>
            <a:ext uri="{FF2B5EF4-FFF2-40B4-BE49-F238E27FC236}">
              <a16:creationId xmlns:a16="http://schemas.microsoft.com/office/drawing/2014/main" id="{11D7525D-7E1F-47D8-B005-AD884B7A2504}"/>
            </a:ext>
          </a:extLst>
        </xdr:cNvPr>
        <xdr:cNvSpPr/>
      </xdr:nvSpPr>
      <xdr:spPr>
        <a:xfrm>
          <a:off x="11300557" y="12890611"/>
          <a:ext cx="2138266" cy="601271"/>
        </a:xfrm>
        <a:prstGeom prst="roundRect">
          <a:avLst/>
        </a:prstGeom>
        <a:noFill/>
        <a:ln w="38100">
          <a:solidFill>
            <a:srgbClr val="00005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8</xdr:col>
      <xdr:colOff>1530146</xdr:colOff>
      <xdr:row>51</xdr:row>
      <xdr:rowOff>82288</xdr:rowOff>
    </xdr:from>
    <xdr:to>
      <xdr:col>10</xdr:col>
      <xdr:colOff>302557</xdr:colOff>
      <xdr:row>54</xdr:row>
      <xdr:rowOff>11206</xdr:rowOff>
    </xdr:to>
    <xdr:sp macro="" textlink="">
      <xdr:nvSpPr>
        <xdr:cNvPr id="37" name="Rectangle : coins arrondis 36">
          <a:extLst>
            <a:ext uri="{FF2B5EF4-FFF2-40B4-BE49-F238E27FC236}">
              <a16:creationId xmlns:a16="http://schemas.microsoft.com/office/drawing/2014/main" id="{A2C94E17-C99B-4779-8F7E-0CBB43C1ECD5}"/>
            </a:ext>
          </a:extLst>
        </xdr:cNvPr>
        <xdr:cNvSpPr/>
      </xdr:nvSpPr>
      <xdr:spPr>
        <a:xfrm>
          <a:off x="14741881" y="12901817"/>
          <a:ext cx="1854029" cy="601271"/>
        </a:xfrm>
        <a:prstGeom prst="roundRect">
          <a:avLst/>
        </a:prstGeom>
        <a:noFill/>
        <a:ln w="38100">
          <a:solidFill>
            <a:srgbClr val="00005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 editAs="oneCell">
    <xdr:from>
      <xdr:col>8</xdr:col>
      <xdr:colOff>649944</xdr:colOff>
      <xdr:row>51</xdr:row>
      <xdr:rowOff>160421</xdr:rowOff>
    </xdr:from>
    <xdr:to>
      <xdr:col>8</xdr:col>
      <xdr:colOff>1093411</xdr:colOff>
      <xdr:row>53</xdr:row>
      <xdr:rowOff>126123</xdr:rowOff>
    </xdr:to>
    <xdr:pic>
      <xdr:nvPicPr>
        <xdr:cNvPr id="48" name="Image 47">
          <a:extLst>
            <a:ext uri="{FF2B5EF4-FFF2-40B4-BE49-F238E27FC236}">
              <a16:creationId xmlns:a16="http://schemas.microsoft.com/office/drawing/2014/main" id="{43DC92EE-2264-429B-9C77-0C4207167B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3354613" y="11450347"/>
          <a:ext cx="443467" cy="4559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430014</xdr:colOff>
      <xdr:row>75</xdr:row>
      <xdr:rowOff>155669</xdr:rowOff>
    </xdr:from>
    <xdr:ext cx="434638" cy="453583"/>
    <xdr:pic>
      <xdr:nvPicPr>
        <xdr:cNvPr id="49" name="Image 48">
          <a:extLst>
            <a:ext uri="{FF2B5EF4-FFF2-40B4-BE49-F238E27FC236}">
              <a16:creationId xmlns:a16="http://schemas.microsoft.com/office/drawing/2014/main" id="{69B36820-8743-4728-A5F7-612F332598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2839279" y="17143787"/>
          <a:ext cx="434638" cy="4535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0</xdr:col>
      <xdr:colOff>681861</xdr:colOff>
      <xdr:row>75</xdr:row>
      <xdr:rowOff>59876</xdr:rowOff>
    </xdr:from>
    <xdr:to>
      <xdr:col>2</xdr:col>
      <xdr:colOff>103821</xdr:colOff>
      <xdr:row>77</xdr:row>
      <xdr:rowOff>179294</xdr:rowOff>
    </xdr:to>
    <xdr:sp macro="" textlink="">
      <xdr:nvSpPr>
        <xdr:cNvPr id="50" name="Rectangle : coins arrondis 49">
          <a:extLst>
            <a:ext uri="{FF2B5EF4-FFF2-40B4-BE49-F238E27FC236}">
              <a16:creationId xmlns:a16="http://schemas.microsoft.com/office/drawing/2014/main" id="{BAE6F731-7592-44C6-9D37-B4FD2C57D902}"/>
            </a:ext>
          </a:extLst>
        </xdr:cNvPr>
        <xdr:cNvSpPr/>
      </xdr:nvSpPr>
      <xdr:spPr>
        <a:xfrm>
          <a:off x="681861" y="17047994"/>
          <a:ext cx="1831225" cy="601271"/>
        </a:xfrm>
        <a:prstGeom prst="roundRect">
          <a:avLst/>
        </a:prstGeom>
        <a:noFill/>
        <a:ln w="38100">
          <a:solidFill>
            <a:srgbClr val="16CBE2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2</xdr:col>
      <xdr:colOff>1277452</xdr:colOff>
      <xdr:row>75</xdr:row>
      <xdr:rowOff>82288</xdr:rowOff>
    </xdr:from>
    <xdr:to>
      <xdr:col>4</xdr:col>
      <xdr:colOff>89812</xdr:colOff>
      <xdr:row>78</xdr:row>
      <xdr:rowOff>11206</xdr:rowOff>
    </xdr:to>
    <xdr:sp macro="" textlink="">
      <xdr:nvSpPr>
        <xdr:cNvPr id="51" name="Rectangle : coins arrondis 50">
          <a:extLst>
            <a:ext uri="{FF2B5EF4-FFF2-40B4-BE49-F238E27FC236}">
              <a16:creationId xmlns:a16="http://schemas.microsoft.com/office/drawing/2014/main" id="{329238A1-3348-4868-966B-64C88501555E}"/>
            </a:ext>
          </a:extLst>
        </xdr:cNvPr>
        <xdr:cNvSpPr/>
      </xdr:nvSpPr>
      <xdr:spPr>
        <a:xfrm>
          <a:off x="3686717" y="17311332"/>
          <a:ext cx="1992029" cy="615278"/>
        </a:xfrm>
        <a:prstGeom prst="roundRect">
          <a:avLst/>
        </a:prstGeom>
        <a:noFill/>
        <a:ln w="38100">
          <a:solidFill>
            <a:srgbClr val="00005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4</xdr:col>
      <xdr:colOff>1719526</xdr:colOff>
      <xdr:row>75</xdr:row>
      <xdr:rowOff>48670</xdr:rowOff>
    </xdr:from>
    <xdr:to>
      <xdr:col>6</xdr:col>
      <xdr:colOff>123265</xdr:colOff>
      <xdr:row>77</xdr:row>
      <xdr:rowOff>168088</xdr:rowOff>
    </xdr:to>
    <xdr:sp macro="" textlink="">
      <xdr:nvSpPr>
        <xdr:cNvPr id="53" name="Rectangle : coins arrondis 52">
          <a:extLst>
            <a:ext uri="{FF2B5EF4-FFF2-40B4-BE49-F238E27FC236}">
              <a16:creationId xmlns:a16="http://schemas.microsoft.com/office/drawing/2014/main" id="{07783ABD-8793-4AE3-AF91-25ABF5E45A09}"/>
            </a:ext>
          </a:extLst>
        </xdr:cNvPr>
        <xdr:cNvSpPr/>
      </xdr:nvSpPr>
      <xdr:spPr>
        <a:xfrm>
          <a:off x="7557791" y="18773699"/>
          <a:ext cx="2146503" cy="601271"/>
        </a:xfrm>
        <a:prstGeom prst="roundRect">
          <a:avLst/>
        </a:prstGeom>
        <a:noFill/>
        <a:ln w="38100">
          <a:solidFill>
            <a:srgbClr val="00005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6</xdr:col>
      <xdr:colOff>1938617</xdr:colOff>
      <xdr:row>75</xdr:row>
      <xdr:rowOff>48670</xdr:rowOff>
    </xdr:from>
    <xdr:to>
      <xdr:col>8</xdr:col>
      <xdr:colOff>70202</xdr:colOff>
      <xdr:row>77</xdr:row>
      <xdr:rowOff>168088</xdr:rowOff>
    </xdr:to>
    <xdr:sp macro="" textlink="">
      <xdr:nvSpPr>
        <xdr:cNvPr id="56" name="Rectangle : coins arrondis 55">
          <a:extLst>
            <a:ext uri="{FF2B5EF4-FFF2-40B4-BE49-F238E27FC236}">
              <a16:creationId xmlns:a16="http://schemas.microsoft.com/office/drawing/2014/main" id="{3ECDABE5-9B53-4C9B-BE1B-7C6BC9E3624D}"/>
            </a:ext>
          </a:extLst>
        </xdr:cNvPr>
        <xdr:cNvSpPr/>
      </xdr:nvSpPr>
      <xdr:spPr>
        <a:xfrm>
          <a:off x="11519646" y="18773699"/>
          <a:ext cx="1762291" cy="601271"/>
        </a:xfrm>
        <a:prstGeom prst="roundRect">
          <a:avLst/>
        </a:prstGeom>
        <a:noFill/>
        <a:ln w="38100">
          <a:solidFill>
            <a:srgbClr val="00005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8</xdr:col>
      <xdr:colOff>1653409</xdr:colOff>
      <xdr:row>75</xdr:row>
      <xdr:rowOff>26258</xdr:rowOff>
    </xdr:from>
    <xdr:to>
      <xdr:col>10</xdr:col>
      <xdr:colOff>103819</xdr:colOff>
      <xdr:row>77</xdr:row>
      <xdr:rowOff>145676</xdr:rowOff>
    </xdr:to>
    <xdr:sp macro="" textlink="">
      <xdr:nvSpPr>
        <xdr:cNvPr id="57" name="Rectangle : coins arrondis 56">
          <a:extLst>
            <a:ext uri="{FF2B5EF4-FFF2-40B4-BE49-F238E27FC236}">
              <a16:creationId xmlns:a16="http://schemas.microsoft.com/office/drawing/2014/main" id="{B7BD6F56-4CC2-441B-9501-4D4BAA565B45}"/>
            </a:ext>
          </a:extLst>
        </xdr:cNvPr>
        <xdr:cNvSpPr/>
      </xdr:nvSpPr>
      <xdr:spPr>
        <a:xfrm>
          <a:off x="14358078" y="17255302"/>
          <a:ext cx="1518020" cy="609675"/>
        </a:xfrm>
        <a:prstGeom prst="roundRect">
          <a:avLst/>
        </a:prstGeom>
        <a:noFill/>
        <a:ln w="38100">
          <a:solidFill>
            <a:srgbClr val="00005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oneCellAnchor>
    <xdr:from>
      <xdr:col>8</xdr:col>
      <xdr:colOff>661147</xdr:colOff>
      <xdr:row>75</xdr:row>
      <xdr:rowOff>138008</xdr:rowOff>
    </xdr:from>
    <xdr:ext cx="443467" cy="447555"/>
    <xdr:pic>
      <xdr:nvPicPr>
        <xdr:cNvPr id="59" name="Image 58">
          <a:extLst>
            <a:ext uri="{FF2B5EF4-FFF2-40B4-BE49-F238E27FC236}">
              <a16:creationId xmlns:a16="http://schemas.microsoft.com/office/drawing/2014/main" id="{DD23EA64-0A78-48FF-A3BF-B6AA7DB4E9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3368618" y="17148537"/>
          <a:ext cx="443467" cy="4475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642927</xdr:colOff>
      <xdr:row>75</xdr:row>
      <xdr:rowOff>178081</xdr:rowOff>
    </xdr:from>
    <xdr:ext cx="434638" cy="453583"/>
    <xdr:pic>
      <xdr:nvPicPr>
        <xdr:cNvPr id="6" name="Image 5">
          <a:extLst>
            <a:ext uri="{FF2B5EF4-FFF2-40B4-BE49-F238E27FC236}">
              <a16:creationId xmlns:a16="http://schemas.microsoft.com/office/drawing/2014/main" id="{20383EEF-FD8A-468B-A68A-33DF52E740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6234662" y="17188610"/>
          <a:ext cx="434638" cy="4535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795327</xdr:colOff>
      <xdr:row>75</xdr:row>
      <xdr:rowOff>162392</xdr:rowOff>
    </xdr:from>
    <xdr:ext cx="434638" cy="453583"/>
    <xdr:pic>
      <xdr:nvPicPr>
        <xdr:cNvPr id="7" name="Image 6">
          <a:extLst>
            <a:ext uri="{FF2B5EF4-FFF2-40B4-BE49-F238E27FC236}">
              <a16:creationId xmlns:a16="http://schemas.microsoft.com/office/drawing/2014/main" id="{978872CD-2455-47A6-9433-E3464FDFC1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0129827" y="17172921"/>
          <a:ext cx="434638" cy="4535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1</xdr:col>
      <xdr:colOff>1624853</xdr:colOff>
      <xdr:row>57</xdr:row>
      <xdr:rowOff>168088</xdr:rowOff>
    </xdr:from>
    <xdr:to>
      <xdr:col>8</xdr:col>
      <xdr:colOff>1725705</xdr:colOff>
      <xdr:row>65</xdr:row>
      <xdr:rowOff>336176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7001A765-EB2C-F79E-7BF7-15776A1F3E4C}"/>
            </a:ext>
          </a:extLst>
        </xdr:cNvPr>
        <xdr:cNvSpPr/>
      </xdr:nvSpPr>
      <xdr:spPr>
        <a:xfrm>
          <a:off x="2386853" y="12707470"/>
          <a:ext cx="12046323" cy="1994647"/>
        </a:xfrm>
        <a:prstGeom prst="rect">
          <a:avLst/>
        </a:prstGeom>
        <a:noFill/>
        <a:ln w="38100">
          <a:solidFill>
            <a:srgbClr val="00005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 editAs="oneCell">
    <xdr:from>
      <xdr:col>6</xdr:col>
      <xdr:colOff>134470</xdr:colOff>
      <xdr:row>60</xdr:row>
      <xdr:rowOff>22412</xdr:rowOff>
    </xdr:from>
    <xdr:to>
      <xdr:col>6</xdr:col>
      <xdr:colOff>782170</xdr:colOff>
      <xdr:row>63</xdr:row>
      <xdr:rowOff>93569</xdr:rowOff>
    </xdr:to>
    <xdr:pic>
      <xdr:nvPicPr>
        <xdr:cNvPr id="15" name="Image 14">
          <a:extLst>
            <a:ext uri="{FF2B5EF4-FFF2-40B4-BE49-F238E27FC236}">
              <a16:creationId xmlns:a16="http://schemas.microsoft.com/office/drawing/2014/main" id="{799EF2DA-3725-D2FB-72FB-89BB457E58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68970" y="13245353"/>
          <a:ext cx="647700" cy="676275"/>
        </a:xfrm>
        <a:prstGeom prst="rect">
          <a:avLst/>
        </a:prstGeom>
      </xdr:spPr>
    </xdr:pic>
    <xdr:clientData/>
  </xdr:twoCellAnchor>
  <xdr:twoCellAnchor>
    <xdr:from>
      <xdr:col>4</xdr:col>
      <xdr:colOff>762000</xdr:colOff>
      <xdr:row>12</xdr:row>
      <xdr:rowOff>44820</xdr:rowOff>
    </xdr:from>
    <xdr:to>
      <xdr:col>4</xdr:col>
      <xdr:colOff>1006928</xdr:colOff>
      <xdr:row>13</xdr:row>
      <xdr:rowOff>176712</xdr:rowOff>
    </xdr:to>
    <xdr:sp macro="" textlink="">
      <xdr:nvSpPr>
        <xdr:cNvPr id="9" name="Flèche : bas 8">
          <a:extLst>
            <a:ext uri="{FF2B5EF4-FFF2-40B4-BE49-F238E27FC236}">
              <a16:creationId xmlns:a16="http://schemas.microsoft.com/office/drawing/2014/main" id="{A16B9F91-522F-44E7-B5F9-AD2342BDD16C}"/>
            </a:ext>
          </a:extLst>
        </xdr:cNvPr>
        <xdr:cNvSpPr/>
      </xdr:nvSpPr>
      <xdr:spPr>
        <a:xfrm rot="20531433">
          <a:off x="6353735" y="3709144"/>
          <a:ext cx="244928" cy="479274"/>
        </a:xfrm>
        <a:prstGeom prst="downArrow">
          <a:avLst/>
        </a:prstGeom>
        <a:solidFill>
          <a:srgbClr val="16CBE2"/>
        </a:solidFill>
        <a:ln>
          <a:solidFill>
            <a:srgbClr val="16CBE2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oneCellAnchor>
    <xdr:from>
      <xdr:col>9</xdr:col>
      <xdr:colOff>93273</xdr:colOff>
      <xdr:row>13</xdr:row>
      <xdr:rowOff>107978</xdr:rowOff>
    </xdr:from>
    <xdr:ext cx="378950" cy="372327"/>
    <xdr:pic>
      <xdr:nvPicPr>
        <xdr:cNvPr id="13" name="Image 12">
          <a:extLst>
            <a:ext uri="{FF2B5EF4-FFF2-40B4-BE49-F238E27FC236}">
              <a16:creationId xmlns:a16="http://schemas.microsoft.com/office/drawing/2014/main" id="{0B2172D7-033A-4A26-87C1-D080386CB4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6342923" y="4156103"/>
          <a:ext cx="378950" cy="3723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768388</xdr:colOff>
      <xdr:row>12</xdr:row>
      <xdr:rowOff>93520</xdr:rowOff>
    </xdr:from>
    <xdr:ext cx="361905" cy="371429"/>
    <xdr:pic>
      <xdr:nvPicPr>
        <xdr:cNvPr id="14" name="Image 13">
          <a:extLst>
            <a:ext uri="{FF2B5EF4-FFF2-40B4-BE49-F238E27FC236}">
              <a16:creationId xmlns:a16="http://schemas.microsoft.com/office/drawing/2014/main" id="{DA1F2DCA-E43D-4D81-A8A2-82B260803D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5223976" y="3746638"/>
          <a:ext cx="361905" cy="371429"/>
        </a:xfrm>
        <a:prstGeom prst="rect">
          <a:avLst/>
        </a:prstGeom>
      </xdr:spPr>
    </xdr:pic>
    <xdr:clientData/>
  </xdr:oneCellAnchor>
  <xdr:twoCellAnchor>
    <xdr:from>
      <xdr:col>6</xdr:col>
      <xdr:colOff>883668</xdr:colOff>
      <xdr:row>12</xdr:row>
      <xdr:rowOff>80769</xdr:rowOff>
    </xdr:from>
    <xdr:to>
      <xdr:col>6</xdr:col>
      <xdr:colOff>1128596</xdr:colOff>
      <xdr:row>13</xdr:row>
      <xdr:rowOff>212661</xdr:rowOff>
    </xdr:to>
    <xdr:sp macro="" textlink="">
      <xdr:nvSpPr>
        <xdr:cNvPr id="16" name="Flèche : bas 15">
          <a:extLst>
            <a:ext uri="{FF2B5EF4-FFF2-40B4-BE49-F238E27FC236}">
              <a16:creationId xmlns:a16="http://schemas.microsoft.com/office/drawing/2014/main" id="{4BB9FE49-7A1F-43E3-8327-33B415EFA426}"/>
            </a:ext>
          </a:extLst>
        </xdr:cNvPr>
        <xdr:cNvSpPr/>
      </xdr:nvSpPr>
      <xdr:spPr>
        <a:xfrm>
          <a:off x="10470519" y="3742327"/>
          <a:ext cx="244928" cy="478256"/>
        </a:xfrm>
        <a:prstGeom prst="downArrow">
          <a:avLst/>
        </a:prstGeom>
        <a:solidFill>
          <a:srgbClr val="16CBE2"/>
        </a:solidFill>
        <a:ln>
          <a:solidFill>
            <a:srgbClr val="16CBE2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8</xdr:col>
      <xdr:colOff>582705</xdr:colOff>
      <xdr:row>12</xdr:row>
      <xdr:rowOff>11206</xdr:rowOff>
    </xdr:from>
    <xdr:to>
      <xdr:col>10</xdr:col>
      <xdr:colOff>78441</xdr:colOff>
      <xdr:row>15</xdr:row>
      <xdr:rowOff>100853</xdr:rowOff>
    </xdr:to>
    <xdr:sp macro="" textlink="">
      <xdr:nvSpPr>
        <xdr:cNvPr id="17" name="Rectangle 16">
          <a:extLst>
            <a:ext uri="{FF2B5EF4-FFF2-40B4-BE49-F238E27FC236}">
              <a16:creationId xmlns:a16="http://schemas.microsoft.com/office/drawing/2014/main" id="{B53B1C29-C2BD-20DD-6F76-295740329480}"/>
            </a:ext>
          </a:extLst>
        </xdr:cNvPr>
        <xdr:cNvSpPr/>
      </xdr:nvSpPr>
      <xdr:spPr>
        <a:xfrm>
          <a:off x="13671176" y="3664324"/>
          <a:ext cx="2577353" cy="952500"/>
        </a:xfrm>
        <a:prstGeom prst="rect">
          <a:avLst/>
        </a:prstGeom>
        <a:noFill/>
        <a:ln w="19050">
          <a:prstDash val="sysDot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oneCellAnchor>
    <xdr:from>
      <xdr:col>8</xdr:col>
      <xdr:colOff>1718125</xdr:colOff>
      <xdr:row>86</xdr:row>
      <xdr:rowOff>224117</xdr:rowOff>
    </xdr:from>
    <xdr:ext cx="260744" cy="256187"/>
    <xdr:pic>
      <xdr:nvPicPr>
        <xdr:cNvPr id="18" name="Image 17">
          <a:extLst>
            <a:ext uri="{FF2B5EF4-FFF2-40B4-BE49-F238E27FC236}">
              <a16:creationId xmlns:a16="http://schemas.microsoft.com/office/drawing/2014/main" id="{F606FC3C-6CC3-487C-BE0B-275BF3A597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4425596" y="20394705"/>
          <a:ext cx="260744" cy="256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723564</xdr:colOff>
      <xdr:row>84</xdr:row>
      <xdr:rowOff>194373</xdr:rowOff>
    </xdr:from>
    <xdr:ext cx="361905" cy="371429"/>
    <xdr:pic>
      <xdr:nvPicPr>
        <xdr:cNvPr id="20" name="Image 19">
          <a:extLst>
            <a:ext uri="{FF2B5EF4-FFF2-40B4-BE49-F238E27FC236}">
              <a16:creationId xmlns:a16="http://schemas.microsoft.com/office/drawing/2014/main" id="{585F827F-7E70-4BD9-9B9D-E17EBD1801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5179152" y="19916726"/>
          <a:ext cx="361905" cy="371429"/>
        </a:xfrm>
        <a:prstGeom prst="rect">
          <a:avLst/>
        </a:prstGeom>
      </xdr:spPr>
    </xdr:pic>
    <xdr:clientData/>
  </xdr:oneCellAnchor>
  <xdr:twoCellAnchor>
    <xdr:from>
      <xdr:col>8</xdr:col>
      <xdr:colOff>336172</xdr:colOff>
      <xdr:row>84</xdr:row>
      <xdr:rowOff>179293</xdr:rowOff>
    </xdr:from>
    <xdr:to>
      <xdr:col>10</xdr:col>
      <xdr:colOff>112058</xdr:colOff>
      <xdr:row>90</xdr:row>
      <xdr:rowOff>168087</xdr:rowOff>
    </xdr:to>
    <xdr:sp macro="" textlink="">
      <xdr:nvSpPr>
        <xdr:cNvPr id="21" name="Rectangle 20">
          <a:extLst>
            <a:ext uri="{FF2B5EF4-FFF2-40B4-BE49-F238E27FC236}">
              <a16:creationId xmlns:a16="http://schemas.microsoft.com/office/drawing/2014/main" id="{18DA25B8-57C3-4A3A-9EBA-895DC0E16580}"/>
            </a:ext>
          </a:extLst>
        </xdr:cNvPr>
        <xdr:cNvSpPr/>
      </xdr:nvSpPr>
      <xdr:spPr>
        <a:xfrm>
          <a:off x="13043643" y="19901646"/>
          <a:ext cx="2857503" cy="1355912"/>
        </a:xfrm>
        <a:prstGeom prst="rect">
          <a:avLst/>
        </a:prstGeom>
        <a:noFill/>
        <a:ln w="19050">
          <a:prstDash val="sysDot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oneCellAnchor>
    <xdr:from>
      <xdr:col>8</xdr:col>
      <xdr:colOff>1724848</xdr:colOff>
      <xdr:row>88</xdr:row>
      <xdr:rowOff>208431</xdr:rowOff>
    </xdr:from>
    <xdr:ext cx="260744" cy="256187"/>
    <xdr:pic>
      <xdr:nvPicPr>
        <xdr:cNvPr id="22" name="Image 21">
          <a:extLst>
            <a:ext uri="{FF2B5EF4-FFF2-40B4-BE49-F238E27FC236}">
              <a16:creationId xmlns:a16="http://schemas.microsoft.com/office/drawing/2014/main" id="{D4AD930B-43D8-4B90-A48F-70B4F8C780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 rot="10800000">
          <a:off x="14432319" y="20838460"/>
          <a:ext cx="260744" cy="256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2</xdr:col>
      <xdr:colOff>437029</xdr:colOff>
      <xdr:row>22</xdr:row>
      <xdr:rowOff>123263</xdr:rowOff>
    </xdr:from>
    <xdr:to>
      <xdr:col>2</xdr:col>
      <xdr:colOff>963706</xdr:colOff>
      <xdr:row>24</xdr:row>
      <xdr:rowOff>145675</xdr:rowOff>
    </xdr:to>
    <xdr:sp macro="" textlink="">
      <xdr:nvSpPr>
        <xdr:cNvPr id="34" name="Ellipse 33">
          <a:extLst>
            <a:ext uri="{FF2B5EF4-FFF2-40B4-BE49-F238E27FC236}">
              <a16:creationId xmlns:a16="http://schemas.microsoft.com/office/drawing/2014/main" id="{6DC58AA1-58EA-6C6B-724A-9ACD55D41A5F}"/>
            </a:ext>
          </a:extLst>
        </xdr:cNvPr>
        <xdr:cNvSpPr/>
      </xdr:nvSpPr>
      <xdr:spPr>
        <a:xfrm>
          <a:off x="2846294" y="6084792"/>
          <a:ext cx="526677" cy="526677"/>
        </a:xfrm>
        <a:prstGeom prst="ellipse">
          <a:avLst/>
        </a:prstGeom>
        <a:noFill/>
        <a:ln w="19050">
          <a:solidFill>
            <a:srgbClr val="16CBE2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2</xdr:col>
      <xdr:colOff>432546</xdr:colOff>
      <xdr:row>25</xdr:row>
      <xdr:rowOff>96369</xdr:rowOff>
    </xdr:from>
    <xdr:to>
      <xdr:col>2</xdr:col>
      <xdr:colOff>959223</xdr:colOff>
      <xdr:row>27</xdr:row>
      <xdr:rowOff>152399</xdr:rowOff>
    </xdr:to>
    <xdr:sp macro="" textlink="">
      <xdr:nvSpPr>
        <xdr:cNvPr id="39" name="Ellipse 38">
          <a:extLst>
            <a:ext uri="{FF2B5EF4-FFF2-40B4-BE49-F238E27FC236}">
              <a16:creationId xmlns:a16="http://schemas.microsoft.com/office/drawing/2014/main" id="{12C7F766-0123-46E5-80D8-7D0B3B344669}"/>
            </a:ext>
          </a:extLst>
        </xdr:cNvPr>
        <xdr:cNvSpPr/>
      </xdr:nvSpPr>
      <xdr:spPr>
        <a:xfrm>
          <a:off x="2841811" y="6775075"/>
          <a:ext cx="526677" cy="526677"/>
        </a:xfrm>
        <a:prstGeom prst="ellipse">
          <a:avLst/>
        </a:prstGeom>
        <a:noFill/>
        <a:ln w="19050">
          <a:solidFill>
            <a:srgbClr val="00005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2</xdr:col>
      <xdr:colOff>1359463</xdr:colOff>
      <xdr:row>25</xdr:row>
      <xdr:rowOff>63589</xdr:rowOff>
    </xdr:from>
    <xdr:to>
      <xdr:col>4</xdr:col>
      <xdr:colOff>188114</xdr:colOff>
      <xdr:row>27</xdr:row>
      <xdr:rowOff>210938</xdr:rowOff>
    </xdr:to>
    <xdr:sp macro="" textlink="">
      <xdr:nvSpPr>
        <xdr:cNvPr id="40" name="Rectangle : coins arrondis 39">
          <a:extLst>
            <a:ext uri="{FF2B5EF4-FFF2-40B4-BE49-F238E27FC236}">
              <a16:creationId xmlns:a16="http://schemas.microsoft.com/office/drawing/2014/main" id="{886F9E39-60CF-467C-A4B0-4EA35108E4B1}"/>
            </a:ext>
          </a:extLst>
        </xdr:cNvPr>
        <xdr:cNvSpPr/>
      </xdr:nvSpPr>
      <xdr:spPr>
        <a:xfrm>
          <a:off x="3768728" y="6742295"/>
          <a:ext cx="2011121" cy="617996"/>
        </a:xfrm>
        <a:prstGeom prst="roundRect">
          <a:avLst/>
        </a:prstGeom>
        <a:noFill/>
        <a:ln w="38100">
          <a:solidFill>
            <a:srgbClr val="00005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5</xdr:col>
      <xdr:colOff>1728324</xdr:colOff>
      <xdr:row>25</xdr:row>
      <xdr:rowOff>66363</xdr:rowOff>
    </xdr:from>
    <xdr:to>
      <xdr:col>7</xdr:col>
      <xdr:colOff>178734</xdr:colOff>
      <xdr:row>28</xdr:row>
      <xdr:rowOff>22411</xdr:rowOff>
    </xdr:to>
    <xdr:sp macro="" textlink="">
      <xdr:nvSpPr>
        <xdr:cNvPr id="41" name="Rectangle : coins arrondis 40">
          <a:extLst>
            <a:ext uri="{FF2B5EF4-FFF2-40B4-BE49-F238E27FC236}">
              <a16:creationId xmlns:a16="http://schemas.microsoft.com/office/drawing/2014/main" id="{A567695A-E7A7-4112-92C1-798AECE54251}"/>
            </a:ext>
          </a:extLst>
        </xdr:cNvPr>
        <xdr:cNvSpPr/>
      </xdr:nvSpPr>
      <xdr:spPr>
        <a:xfrm>
          <a:off x="9314706" y="6745069"/>
          <a:ext cx="2260410" cy="1491254"/>
        </a:xfrm>
        <a:prstGeom prst="roundRect">
          <a:avLst/>
        </a:prstGeom>
        <a:noFill/>
        <a:ln w="38100">
          <a:solidFill>
            <a:srgbClr val="00005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4</xdr:col>
      <xdr:colOff>683558</xdr:colOff>
      <xdr:row>37</xdr:row>
      <xdr:rowOff>112057</xdr:rowOff>
    </xdr:from>
    <xdr:to>
      <xdr:col>4</xdr:col>
      <xdr:colOff>1210235</xdr:colOff>
      <xdr:row>39</xdr:row>
      <xdr:rowOff>134469</xdr:rowOff>
    </xdr:to>
    <xdr:sp macro="" textlink="">
      <xdr:nvSpPr>
        <xdr:cNvPr id="42" name="Ellipse 41">
          <a:extLst>
            <a:ext uri="{FF2B5EF4-FFF2-40B4-BE49-F238E27FC236}">
              <a16:creationId xmlns:a16="http://schemas.microsoft.com/office/drawing/2014/main" id="{1D2F0FC7-1165-41D3-8199-5DAF53C56C8C}"/>
            </a:ext>
          </a:extLst>
        </xdr:cNvPr>
        <xdr:cNvSpPr/>
      </xdr:nvSpPr>
      <xdr:spPr>
        <a:xfrm>
          <a:off x="6398558" y="9446557"/>
          <a:ext cx="526677" cy="493059"/>
        </a:xfrm>
        <a:prstGeom prst="ellipse">
          <a:avLst/>
        </a:prstGeom>
        <a:noFill/>
        <a:ln w="19050">
          <a:solidFill>
            <a:srgbClr val="16CBE2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4</xdr:col>
      <xdr:colOff>667869</xdr:colOff>
      <xdr:row>40</xdr:row>
      <xdr:rowOff>85165</xdr:rowOff>
    </xdr:from>
    <xdr:to>
      <xdr:col>4</xdr:col>
      <xdr:colOff>1194546</xdr:colOff>
      <xdr:row>42</xdr:row>
      <xdr:rowOff>141195</xdr:rowOff>
    </xdr:to>
    <xdr:sp macro="" textlink="">
      <xdr:nvSpPr>
        <xdr:cNvPr id="43" name="Ellipse 42">
          <a:extLst>
            <a:ext uri="{FF2B5EF4-FFF2-40B4-BE49-F238E27FC236}">
              <a16:creationId xmlns:a16="http://schemas.microsoft.com/office/drawing/2014/main" id="{D5DEF259-2D16-4BDC-909D-6AB7BD2F5CF3}"/>
            </a:ext>
          </a:extLst>
        </xdr:cNvPr>
        <xdr:cNvSpPr/>
      </xdr:nvSpPr>
      <xdr:spPr>
        <a:xfrm>
          <a:off x="6382869" y="10103224"/>
          <a:ext cx="526677" cy="504265"/>
        </a:xfrm>
        <a:prstGeom prst="ellipse">
          <a:avLst/>
        </a:prstGeom>
        <a:noFill/>
        <a:ln w="19050">
          <a:solidFill>
            <a:srgbClr val="00005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4</xdr:col>
      <xdr:colOff>1725705</xdr:colOff>
      <xdr:row>40</xdr:row>
      <xdr:rowOff>63589</xdr:rowOff>
    </xdr:from>
    <xdr:to>
      <xdr:col>6</xdr:col>
      <xdr:colOff>188113</xdr:colOff>
      <xdr:row>42</xdr:row>
      <xdr:rowOff>210938</xdr:rowOff>
    </xdr:to>
    <xdr:sp macro="" textlink="">
      <xdr:nvSpPr>
        <xdr:cNvPr id="44" name="Rectangle : coins arrondis 43">
          <a:extLst>
            <a:ext uri="{FF2B5EF4-FFF2-40B4-BE49-F238E27FC236}">
              <a16:creationId xmlns:a16="http://schemas.microsoft.com/office/drawing/2014/main" id="{D638C771-5D35-4152-9580-6AD25839328A}"/>
            </a:ext>
          </a:extLst>
        </xdr:cNvPr>
        <xdr:cNvSpPr/>
      </xdr:nvSpPr>
      <xdr:spPr>
        <a:xfrm>
          <a:off x="7440705" y="10081648"/>
          <a:ext cx="2205173" cy="617996"/>
        </a:xfrm>
        <a:prstGeom prst="roundRect">
          <a:avLst/>
        </a:prstGeom>
        <a:noFill/>
        <a:ln w="38100">
          <a:solidFill>
            <a:srgbClr val="00005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6</xdr:col>
      <xdr:colOff>1659635</xdr:colOff>
      <xdr:row>9</xdr:row>
      <xdr:rowOff>216842</xdr:rowOff>
    </xdr:from>
    <xdr:to>
      <xdr:col>8</xdr:col>
      <xdr:colOff>90812</xdr:colOff>
      <xdr:row>12</xdr:row>
      <xdr:rowOff>12371</xdr:rowOff>
    </xdr:to>
    <xdr:sp macro="" textlink="">
      <xdr:nvSpPr>
        <xdr:cNvPr id="24" name="ZoneTexte 23">
          <a:extLst>
            <a:ext uri="{FF2B5EF4-FFF2-40B4-BE49-F238E27FC236}">
              <a16:creationId xmlns:a16="http://schemas.microsoft.com/office/drawing/2014/main" id="{081BED2A-AE97-50C0-C95C-A0D335E913BB}"/>
            </a:ext>
          </a:extLst>
        </xdr:cNvPr>
        <xdr:cNvSpPr txBox="1"/>
      </xdr:nvSpPr>
      <xdr:spPr>
        <a:xfrm>
          <a:off x="11246486" y="2913530"/>
          <a:ext cx="2067995" cy="76039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600" i="1">
              <a:latin typeface="Century Gothic" panose="020B0502020202020204" pitchFamily="34" charset="0"/>
            </a:rPr>
            <a:t>Subscription</a:t>
          </a:r>
        </a:p>
        <a:p>
          <a:r>
            <a:rPr lang="fr-FR" sz="1600" i="1">
              <a:latin typeface="Century Gothic" panose="020B0502020202020204" pitchFamily="34" charset="0"/>
            </a:rPr>
            <a:t>price</a:t>
          </a:r>
        </a:p>
      </xdr:txBody>
    </xdr:sp>
    <xdr:clientData/>
  </xdr:twoCellAnchor>
  <xdr:twoCellAnchor editAs="oneCell">
    <xdr:from>
      <xdr:col>4</xdr:col>
      <xdr:colOff>432954</xdr:colOff>
      <xdr:row>14</xdr:row>
      <xdr:rowOff>37112</xdr:rowOff>
    </xdr:from>
    <xdr:to>
      <xdr:col>4</xdr:col>
      <xdr:colOff>614859</xdr:colOff>
      <xdr:row>14</xdr:row>
      <xdr:rowOff>265960</xdr:rowOff>
    </xdr:to>
    <xdr:pic>
      <xdr:nvPicPr>
        <xdr:cNvPr id="45" name="Image 44">
          <a:extLst>
            <a:ext uri="{FF2B5EF4-FFF2-40B4-BE49-F238E27FC236}">
              <a16:creationId xmlns:a16="http://schemas.microsoft.com/office/drawing/2014/main" id="{5DF8E890-28D7-40EE-9865-1A5A4B1040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6271655" y="4267696"/>
          <a:ext cx="181905" cy="228848"/>
        </a:xfrm>
        <a:prstGeom prst="rect">
          <a:avLst/>
        </a:prstGeom>
      </xdr:spPr>
    </xdr:pic>
    <xdr:clientData/>
  </xdr:twoCellAnchor>
  <xdr:twoCellAnchor editAs="oneCell">
    <xdr:from>
      <xdr:col>6</xdr:col>
      <xdr:colOff>474022</xdr:colOff>
      <xdr:row>14</xdr:row>
      <xdr:rowOff>28701</xdr:rowOff>
    </xdr:from>
    <xdr:to>
      <xdr:col>6</xdr:col>
      <xdr:colOff>655927</xdr:colOff>
      <xdr:row>14</xdr:row>
      <xdr:rowOff>257549</xdr:rowOff>
    </xdr:to>
    <xdr:pic>
      <xdr:nvPicPr>
        <xdr:cNvPr id="46" name="Image 45">
          <a:extLst>
            <a:ext uri="{FF2B5EF4-FFF2-40B4-BE49-F238E27FC236}">
              <a16:creationId xmlns:a16="http://schemas.microsoft.com/office/drawing/2014/main" id="{8325FC27-D256-4E7D-8918-396D20A1E9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0054688" y="4259285"/>
          <a:ext cx="181905" cy="228848"/>
        </a:xfrm>
        <a:prstGeom prst="rect">
          <a:avLst/>
        </a:prstGeom>
      </xdr:spPr>
    </xdr:pic>
    <xdr:clientData/>
  </xdr:twoCellAnchor>
  <xdr:twoCellAnchor editAs="oneCell">
    <xdr:from>
      <xdr:col>8</xdr:col>
      <xdr:colOff>732310</xdr:colOff>
      <xdr:row>14</xdr:row>
      <xdr:rowOff>1734</xdr:rowOff>
    </xdr:from>
    <xdr:to>
      <xdr:col>8</xdr:col>
      <xdr:colOff>914215</xdr:colOff>
      <xdr:row>14</xdr:row>
      <xdr:rowOff>230582</xdr:rowOff>
    </xdr:to>
    <xdr:pic>
      <xdr:nvPicPr>
        <xdr:cNvPr id="47" name="Image 46">
          <a:extLst>
            <a:ext uri="{FF2B5EF4-FFF2-40B4-BE49-F238E27FC236}">
              <a16:creationId xmlns:a16="http://schemas.microsoft.com/office/drawing/2014/main" id="{7C0EE5DF-FC55-4CB4-B2DB-13C93E9792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3953010" y="4230834"/>
          <a:ext cx="181905" cy="228848"/>
        </a:xfrm>
        <a:prstGeom prst="rect">
          <a:avLst/>
        </a:prstGeom>
      </xdr:spPr>
    </xdr:pic>
    <xdr:clientData/>
  </xdr:twoCellAnchor>
  <xdr:twoCellAnchor editAs="oneCell">
    <xdr:from>
      <xdr:col>8</xdr:col>
      <xdr:colOff>1043050</xdr:colOff>
      <xdr:row>88</xdr:row>
      <xdr:rowOff>201879</xdr:rowOff>
    </xdr:from>
    <xdr:to>
      <xdr:col>8</xdr:col>
      <xdr:colOff>1224955</xdr:colOff>
      <xdr:row>89</xdr:row>
      <xdr:rowOff>214250</xdr:rowOff>
    </xdr:to>
    <xdr:pic>
      <xdr:nvPicPr>
        <xdr:cNvPr id="55" name="Image 54">
          <a:extLst>
            <a:ext uri="{FF2B5EF4-FFF2-40B4-BE49-F238E27FC236}">
              <a16:creationId xmlns:a16="http://schemas.microsoft.com/office/drawing/2014/main" id="{E586CDEC-2DF8-4D2D-A96D-19A6B1C088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4260534" y="22486668"/>
          <a:ext cx="181905" cy="228848"/>
        </a:xfrm>
        <a:prstGeom prst="rect">
          <a:avLst/>
        </a:prstGeom>
      </xdr:spPr>
    </xdr:pic>
    <xdr:clientData/>
  </xdr:twoCellAnchor>
  <xdr:twoCellAnchor editAs="oneCell">
    <xdr:from>
      <xdr:col>4</xdr:col>
      <xdr:colOff>781050</xdr:colOff>
      <xdr:row>37</xdr:row>
      <xdr:rowOff>171450</xdr:rowOff>
    </xdr:from>
    <xdr:to>
      <xdr:col>4</xdr:col>
      <xdr:colOff>1062990</xdr:colOff>
      <xdr:row>39</xdr:row>
      <xdr:rowOff>57150</xdr:rowOff>
    </xdr:to>
    <xdr:pic>
      <xdr:nvPicPr>
        <xdr:cNvPr id="58" name="Image 57">
          <a:extLst>
            <a:ext uri="{FF2B5EF4-FFF2-40B4-BE49-F238E27FC236}">
              <a16:creationId xmlns:a16="http://schemas.microsoft.com/office/drawing/2014/main" id="{BEC1BA65-DCF3-3A09-5984-C68275A7AD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6619875" y="9734550"/>
          <a:ext cx="281940" cy="352425"/>
        </a:xfrm>
        <a:prstGeom prst="rect">
          <a:avLst/>
        </a:prstGeom>
      </xdr:spPr>
    </xdr:pic>
    <xdr:clientData/>
  </xdr:twoCellAnchor>
  <xdr:twoCellAnchor editAs="oneCell">
    <xdr:from>
      <xdr:col>2</xdr:col>
      <xdr:colOff>533400</xdr:colOff>
      <xdr:row>23</xdr:row>
      <xdr:rowOff>0</xdr:rowOff>
    </xdr:from>
    <xdr:to>
      <xdr:col>2</xdr:col>
      <xdr:colOff>815340</xdr:colOff>
      <xdr:row>24</xdr:row>
      <xdr:rowOff>66675</xdr:rowOff>
    </xdr:to>
    <xdr:pic>
      <xdr:nvPicPr>
        <xdr:cNvPr id="61" name="Image 60">
          <a:extLst>
            <a:ext uri="{FF2B5EF4-FFF2-40B4-BE49-F238E27FC236}">
              <a16:creationId xmlns:a16="http://schemas.microsoft.com/office/drawing/2014/main" id="{99A9EE1C-F242-4664-9241-E2F90F76F4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2943225" y="6400800"/>
          <a:ext cx="281940" cy="352425"/>
        </a:xfrm>
        <a:prstGeom prst="rect">
          <a:avLst/>
        </a:prstGeom>
      </xdr:spPr>
    </xdr:pic>
    <xdr:clientData/>
  </xdr:twoCellAnchor>
  <xdr:oneCellAnchor>
    <xdr:from>
      <xdr:col>8</xdr:col>
      <xdr:colOff>732310</xdr:colOff>
      <xdr:row>87</xdr:row>
      <xdr:rowOff>1734</xdr:rowOff>
    </xdr:from>
    <xdr:ext cx="181905" cy="228848"/>
    <xdr:pic>
      <xdr:nvPicPr>
        <xdr:cNvPr id="62" name="Image 61">
          <a:extLst>
            <a:ext uri="{FF2B5EF4-FFF2-40B4-BE49-F238E27FC236}">
              <a16:creationId xmlns:a16="http://schemas.microsoft.com/office/drawing/2014/main" id="{D81C8FA5-74CA-460A-9550-7A910C7986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3953010" y="4230834"/>
          <a:ext cx="181905" cy="228848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454587-B67D-478A-A9FE-4B9A3521C311}">
  <sheetPr codeName="Feuil3">
    <pageSetUpPr fitToPage="1"/>
  </sheetPr>
  <dimension ref="A3:K99"/>
  <sheetViews>
    <sheetView showGridLines="0" tabSelected="1" topLeftCell="C36" zoomScaleNormal="100" workbookViewId="0">
      <selection activeCell="F39" sqref="F39"/>
    </sheetView>
  </sheetViews>
  <sheetFormatPr defaultColWidth="11.42578125" defaultRowHeight="15"/>
  <cols>
    <col min="2" max="2" width="24.7109375" customWidth="1"/>
    <col min="3" max="3" width="20.5703125" customWidth="1"/>
    <col min="4" max="4" width="30.85546875" customWidth="1"/>
    <col min="5" max="5" width="28" customWidth="1"/>
    <col min="6" max="6" width="28.140625" customWidth="1"/>
    <col min="7" max="7" width="29.140625" customWidth="1"/>
    <col min="8" max="8" width="25.42578125" customWidth="1"/>
    <col min="9" max="9" width="26.140625" customWidth="1"/>
    <col min="10" max="10" width="20" customWidth="1"/>
    <col min="11" max="11" width="16.85546875" bestFit="1" customWidth="1"/>
    <col min="12" max="12" width="23.5703125" customWidth="1"/>
  </cols>
  <sheetData>
    <row r="3" spans="1:10" ht="48.75">
      <c r="D3" s="44"/>
      <c r="F3" s="45"/>
    </row>
    <row r="4" spans="1:10" ht="33.75">
      <c r="B4" s="46"/>
      <c r="C4" s="46"/>
      <c r="D4" s="47"/>
      <c r="F4" s="48" t="s">
        <v>0</v>
      </c>
    </row>
    <row r="5" spans="1:10">
      <c r="A5" s="49"/>
      <c r="B5" s="50"/>
      <c r="C5" s="50"/>
      <c r="D5" s="46"/>
    </row>
    <row r="6" spans="1:10" ht="21">
      <c r="A6" s="49"/>
      <c r="B6" s="50"/>
      <c r="C6" s="50"/>
      <c r="D6" s="46"/>
      <c r="E6" s="15"/>
      <c r="F6" s="93" t="s">
        <v>1</v>
      </c>
      <c r="H6" s="51"/>
    </row>
    <row r="7" spans="1:10" ht="21">
      <c r="A7" s="49"/>
      <c r="B7" s="52"/>
      <c r="C7" s="53"/>
      <c r="D7" s="46"/>
      <c r="H7" s="35"/>
      <c r="I7" s="54"/>
      <c r="J7" s="55"/>
    </row>
    <row r="8" spans="1:10" s="60" customFormat="1" ht="21">
      <c r="A8" s="56"/>
      <c r="B8" s="57"/>
      <c r="C8" s="58"/>
      <c r="D8" s="59"/>
    </row>
    <row r="9" spans="1:10" s="60" customFormat="1" ht="21">
      <c r="A9" s="56"/>
      <c r="B9" s="57"/>
      <c r="C9" s="58"/>
      <c r="D9" s="59"/>
    </row>
    <row r="10" spans="1:10" s="60" customFormat="1" ht="21">
      <c r="A10" s="56"/>
      <c r="B10" s="57"/>
      <c r="C10" s="58"/>
      <c r="D10" s="59"/>
      <c r="H10" s="96"/>
    </row>
    <row r="11" spans="1:10" ht="36" customHeight="1">
      <c r="B11" s="46"/>
      <c r="C11" s="61"/>
      <c r="D11" s="94" t="s">
        <v>2</v>
      </c>
      <c r="E11" s="78">
        <v>20</v>
      </c>
      <c r="F11" s="2">
        <v>0.3</v>
      </c>
      <c r="G11" s="3">
        <f>ROUNDUP(E11-(E11*F11),2)</f>
        <v>14</v>
      </c>
      <c r="H11" s="97"/>
    </row>
    <row r="12" spans="1:10" ht="18.75">
      <c r="C12" s="62"/>
      <c r="D12" s="63"/>
      <c r="H12" s="64"/>
    </row>
    <row r="13" spans="1:10" ht="27.75" customHeight="1">
      <c r="C13" s="62"/>
      <c r="D13" s="63"/>
      <c r="F13" s="95" t="s">
        <v>3</v>
      </c>
      <c r="H13" s="64"/>
      <c r="I13" s="99" t="s">
        <v>4</v>
      </c>
      <c r="J13" s="99"/>
    </row>
    <row r="14" spans="1:10" ht="18">
      <c r="I14" s="79"/>
    </row>
    <row r="15" spans="1:10" ht="22.5">
      <c r="E15" s="89">
        <f>E11*I15</f>
        <v>17.198999999999998</v>
      </c>
      <c r="G15" s="89">
        <f>I15*G11</f>
        <v>12.039300000000001</v>
      </c>
      <c r="I15" s="90">
        <v>0.85994999999999999</v>
      </c>
      <c r="J15" s="80">
        <v>1</v>
      </c>
    </row>
    <row r="19" spans="3:9" ht="35.25" customHeight="1">
      <c r="C19" s="98" t="s">
        <v>5</v>
      </c>
      <c r="D19" s="98"/>
      <c r="E19" s="98"/>
      <c r="F19" s="98"/>
      <c r="G19" s="98"/>
      <c r="H19" s="98"/>
      <c r="I19" s="98"/>
    </row>
    <row r="20" spans="3:9" ht="18" customHeight="1">
      <c r="C20" s="75"/>
      <c r="D20" s="75"/>
      <c r="E20" s="75"/>
      <c r="F20" s="75"/>
      <c r="G20" s="75"/>
      <c r="H20" s="75"/>
      <c r="I20" s="75"/>
    </row>
    <row r="22" spans="3:9" ht="18.75">
      <c r="C22" s="15"/>
      <c r="D22" s="39" t="s">
        <v>6</v>
      </c>
      <c r="E22" s="15"/>
      <c r="F22" s="15"/>
      <c r="G22" s="29" t="s">
        <v>7</v>
      </c>
      <c r="H22" s="15"/>
    </row>
    <row r="23" spans="3:9" ht="16.5">
      <c r="C23" s="15"/>
      <c r="D23" s="15"/>
      <c r="E23" s="15"/>
      <c r="F23" s="15"/>
      <c r="G23" s="15"/>
      <c r="H23" s="15"/>
    </row>
    <row r="24" spans="3:9" ht="22.5">
      <c r="C24" s="39"/>
      <c r="D24" s="86">
        <v>25000</v>
      </c>
      <c r="E24" s="15"/>
      <c r="F24" s="15"/>
      <c r="G24" s="87">
        <f>(G27*I15)/J15</f>
        <v>6250</v>
      </c>
      <c r="H24" s="15"/>
    </row>
    <row r="25" spans="3:9" ht="16.5">
      <c r="C25" s="15"/>
      <c r="D25" s="15"/>
      <c r="E25" s="15"/>
      <c r="F25" s="15"/>
      <c r="G25" s="15"/>
      <c r="H25" s="15"/>
    </row>
    <row r="26" spans="3:9" ht="16.5">
      <c r="C26" s="15"/>
      <c r="D26" s="15"/>
      <c r="E26" s="15"/>
      <c r="F26" s="15"/>
      <c r="G26" s="15"/>
      <c r="H26" s="15"/>
    </row>
    <row r="27" spans="3:9" ht="22.5">
      <c r="C27" s="29" t="s">
        <v>8</v>
      </c>
      <c r="D27" s="76">
        <f>(D24*J15)/I15</f>
        <v>29071.457642886213</v>
      </c>
      <c r="E27" s="15"/>
      <c r="F27" s="15"/>
      <c r="G27" s="84">
        <f>IF(D27/4&gt;50000,50000,D27/4)</f>
        <v>7267.8644107215532</v>
      </c>
      <c r="H27" s="15"/>
    </row>
    <row r="28" spans="3:9" ht="16.5">
      <c r="C28" s="15"/>
      <c r="D28" s="15"/>
      <c r="E28" s="15"/>
      <c r="F28" s="15"/>
      <c r="G28" s="15"/>
      <c r="H28" s="15"/>
    </row>
    <row r="29" spans="3:9" ht="16.5">
      <c r="C29" s="15"/>
      <c r="D29" s="15"/>
      <c r="E29" s="15"/>
      <c r="F29" s="15"/>
      <c r="G29" s="15"/>
      <c r="H29" s="15"/>
    </row>
    <row r="30" spans="3:9" ht="16.5">
      <c r="C30" s="15"/>
      <c r="D30" s="15"/>
      <c r="E30" s="15"/>
      <c r="F30" s="15"/>
      <c r="G30" s="15"/>
      <c r="H30" s="15"/>
    </row>
    <row r="33" spans="3:9" ht="22.5" customHeight="1">
      <c r="C33" s="98" t="s">
        <v>9</v>
      </c>
      <c r="D33" s="98"/>
      <c r="E33" s="98"/>
      <c r="F33" s="98"/>
      <c r="G33" s="98"/>
      <c r="H33" s="98"/>
      <c r="I33" s="98"/>
    </row>
    <row r="34" spans="3:9" ht="15" customHeight="1">
      <c r="E34" s="15"/>
      <c r="F34" s="41" t="s">
        <v>10</v>
      </c>
      <c r="G34" s="42"/>
      <c r="H34" s="43"/>
    </row>
    <row r="35" spans="3:9" ht="18.75">
      <c r="E35" s="15"/>
      <c r="F35" s="42"/>
      <c r="G35" s="42"/>
      <c r="H35" s="43"/>
    </row>
    <row r="36" spans="3:9" ht="16.5">
      <c r="E36" s="15"/>
      <c r="F36" s="15"/>
      <c r="G36" s="15"/>
    </row>
    <row r="37" spans="3:9" ht="18.75">
      <c r="E37" s="15"/>
      <c r="F37" s="39" t="s">
        <v>11</v>
      </c>
      <c r="G37" s="15"/>
    </row>
    <row r="38" spans="3:9" ht="16.5">
      <c r="E38" s="15"/>
      <c r="F38" s="15"/>
      <c r="G38" s="15"/>
    </row>
    <row r="39" spans="3:9" ht="20.25">
      <c r="E39" s="39"/>
      <c r="F39" s="88">
        <v>500</v>
      </c>
      <c r="G39" s="15"/>
    </row>
    <row r="40" spans="3:9" ht="16.5">
      <c r="E40" s="15"/>
      <c r="F40" s="15"/>
      <c r="G40" s="15"/>
    </row>
    <row r="41" spans="3:9" ht="16.5">
      <c r="E41" s="15"/>
      <c r="F41" s="28"/>
      <c r="G41" s="15"/>
    </row>
    <row r="42" spans="3:9" ht="20.25">
      <c r="E42" s="29" t="s">
        <v>8</v>
      </c>
      <c r="F42" s="76">
        <f>F39/I15</f>
        <v>581.42915285772426</v>
      </c>
      <c r="G42" s="15"/>
    </row>
    <row r="43" spans="3:9" ht="16.5">
      <c r="E43" s="15"/>
      <c r="F43" s="15"/>
      <c r="G43" s="15"/>
    </row>
    <row r="44" spans="3:9" ht="16.5">
      <c r="E44" s="15"/>
      <c r="F44" s="77" t="str">
        <f>IF(F42&lt;50,"Amount indicated less than the minimum required",IF(F42&gt;50000,"Maximum amount not respected",IF(F42&gt;G27,"Maximum amount not respected","")))</f>
        <v/>
      </c>
      <c r="G44" s="15"/>
    </row>
    <row r="45" spans="3:9" ht="16.5">
      <c r="E45" s="15"/>
      <c r="F45" s="15"/>
      <c r="G45" s="15"/>
    </row>
    <row r="47" spans="3:9" ht="22.5" customHeight="1">
      <c r="C47" s="98" t="s">
        <v>12</v>
      </c>
      <c r="D47" s="98"/>
      <c r="E47" s="98"/>
      <c r="F47" s="98"/>
      <c r="G47" s="98"/>
      <c r="H47" s="98"/>
      <c r="I47" s="98"/>
    </row>
    <row r="48" spans="3:9" ht="22.5" customHeight="1">
      <c r="C48" s="75"/>
      <c r="D48" s="75"/>
      <c r="E48" s="75"/>
      <c r="G48" s="75"/>
      <c r="H48" s="75"/>
      <c r="I48" s="75"/>
    </row>
    <row r="50" spans="2:11" ht="18.75">
      <c r="B50" s="40" t="s">
        <v>13</v>
      </c>
      <c r="C50" s="15"/>
      <c r="D50" s="29" t="s">
        <v>14</v>
      </c>
      <c r="E50" s="15"/>
      <c r="F50" s="29" t="s">
        <v>15</v>
      </c>
      <c r="G50" s="15"/>
      <c r="H50" s="29" t="s">
        <v>16</v>
      </c>
      <c r="I50" s="15"/>
      <c r="J50" s="29" t="s">
        <v>17</v>
      </c>
      <c r="K50" s="15"/>
    </row>
    <row r="51" spans="2:11" ht="18.75">
      <c r="B51" s="85" t="s">
        <v>18</v>
      </c>
      <c r="C51" s="15"/>
      <c r="D51" s="30" t="s">
        <v>19</v>
      </c>
      <c r="E51" s="15"/>
      <c r="F51" s="30" t="s">
        <v>20</v>
      </c>
      <c r="G51" s="15"/>
      <c r="H51" s="29" t="s">
        <v>21</v>
      </c>
      <c r="I51" s="15"/>
      <c r="J51" s="29" t="s">
        <v>22</v>
      </c>
      <c r="K51" s="15"/>
    </row>
    <row r="53" spans="2:11" ht="23.25">
      <c r="B53" s="26">
        <f>IF(F42&gt;G27,G27,F42)</f>
        <v>581.42915285772426</v>
      </c>
      <c r="D53" s="31">
        <f>+B53/G11</f>
        <v>41.530653775551734</v>
      </c>
      <c r="F53" s="32">
        <f>ROUNDDOWN(D53/10,0)</f>
        <v>4</v>
      </c>
      <c r="H53" s="31">
        <f>+D53+F53</f>
        <v>45.530653775551734</v>
      </c>
      <c r="J53" s="26">
        <f>+H53*E11</f>
        <v>910.61307551103471</v>
      </c>
    </row>
    <row r="57" spans="2:11" ht="16.5">
      <c r="B57" s="15"/>
      <c r="C57" s="15"/>
      <c r="D57" s="15"/>
      <c r="E57" s="15"/>
      <c r="F57" s="15"/>
      <c r="G57" s="15"/>
      <c r="H57" s="33"/>
      <c r="I57" s="15"/>
      <c r="J57" s="15"/>
    </row>
    <row r="58" spans="2:11" ht="15.75">
      <c r="B58" s="102"/>
      <c r="C58" s="102"/>
      <c r="D58" s="102"/>
      <c r="E58" s="102"/>
      <c r="F58" s="102"/>
      <c r="G58" s="102"/>
      <c r="H58" s="102"/>
      <c r="I58" s="102"/>
      <c r="J58" s="102"/>
    </row>
    <row r="59" spans="2:11" ht="23.25">
      <c r="C59" s="103" t="s">
        <v>23</v>
      </c>
      <c r="D59" s="103"/>
      <c r="E59" s="103"/>
      <c r="F59" s="103"/>
      <c r="G59" s="103"/>
      <c r="H59" s="103"/>
      <c r="I59" s="103"/>
    </row>
    <row r="60" spans="2:11">
      <c r="C60" s="67"/>
      <c r="D60" s="67"/>
      <c r="E60" s="67"/>
      <c r="F60" s="67"/>
      <c r="G60" s="67"/>
      <c r="H60" s="67"/>
      <c r="I60" s="67"/>
    </row>
    <row r="61" spans="2:11">
      <c r="C61" s="67"/>
      <c r="D61" s="67"/>
      <c r="E61" s="67"/>
      <c r="F61" s="67"/>
      <c r="G61" s="67"/>
      <c r="H61" s="67"/>
      <c r="I61" s="67"/>
    </row>
    <row r="62" spans="2:11" ht="17.25">
      <c r="B62" s="34"/>
      <c r="C62" s="68"/>
      <c r="D62" s="67"/>
      <c r="E62" s="68"/>
      <c r="F62" s="68"/>
      <c r="G62" s="68"/>
      <c r="H62" s="67"/>
      <c r="I62" s="68"/>
      <c r="J62" s="34"/>
    </row>
    <row r="63" spans="2:11" ht="15.6" customHeight="1">
      <c r="C63" s="67"/>
      <c r="D63" s="67"/>
      <c r="E63" s="67"/>
      <c r="F63" s="67"/>
      <c r="G63" s="67"/>
      <c r="H63" s="67"/>
      <c r="I63" s="67"/>
    </row>
    <row r="64" spans="2:11" ht="15.75">
      <c r="C64" s="67"/>
      <c r="D64" s="67"/>
      <c r="E64" s="69"/>
      <c r="F64" s="67"/>
      <c r="G64" s="69"/>
      <c r="H64" s="67"/>
      <c r="I64" s="67"/>
    </row>
    <row r="65" spans="2:11" ht="26.25">
      <c r="C65" s="67"/>
      <c r="D65" s="67"/>
      <c r="E65" s="70">
        <f>+J53-B53</f>
        <v>329.18392265331045</v>
      </c>
      <c r="F65" s="83"/>
      <c r="G65" s="71">
        <f>E65/B53</f>
        <v>0.56616342857142865</v>
      </c>
      <c r="H65" s="72"/>
      <c r="I65" s="67"/>
      <c r="J65" s="66"/>
    </row>
    <row r="66" spans="2:11" ht="26.25">
      <c r="C66" s="67"/>
      <c r="D66" s="67"/>
      <c r="E66" s="70"/>
      <c r="F66" s="73"/>
      <c r="G66" s="74"/>
      <c r="H66" s="74"/>
      <c r="I66" s="67"/>
    </row>
    <row r="67" spans="2:11" ht="26.25">
      <c r="E67" s="4"/>
      <c r="F67" s="35"/>
      <c r="G67" s="9"/>
      <c r="H67" s="14"/>
    </row>
    <row r="68" spans="2:11" ht="22.5" customHeight="1">
      <c r="B68" s="98" t="s">
        <v>24</v>
      </c>
      <c r="C68" s="98"/>
      <c r="D68" s="98"/>
      <c r="E68" s="98"/>
      <c r="F68" s="98"/>
      <c r="G68" s="98"/>
      <c r="H68" s="98"/>
      <c r="I68" s="98"/>
      <c r="J68" s="98"/>
    </row>
    <row r="69" spans="2:11" ht="26.25">
      <c r="E69" s="4"/>
      <c r="F69" s="36" t="s">
        <v>25</v>
      </c>
      <c r="G69" s="9"/>
      <c r="H69" s="14"/>
    </row>
    <row r="70" spans="2:11" ht="26.25">
      <c r="E70" s="4"/>
      <c r="F70" s="35"/>
      <c r="G70" s="9"/>
      <c r="H70" s="14"/>
    </row>
    <row r="71" spans="2:11" ht="18.75">
      <c r="B71" s="15"/>
      <c r="C71" s="15"/>
      <c r="D71" s="15"/>
      <c r="E71" s="37"/>
      <c r="F71" s="38" t="s">
        <v>26</v>
      </c>
      <c r="G71" s="15"/>
      <c r="H71" s="33"/>
      <c r="I71" s="15"/>
      <c r="J71" s="15"/>
      <c r="K71" s="15"/>
    </row>
    <row r="72" spans="2:11" ht="18.75">
      <c r="B72" s="15"/>
      <c r="C72" s="15"/>
      <c r="D72" s="15"/>
      <c r="E72" s="37"/>
      <c r="F72" s="38"/>
      <c r="G72" s="15"/>
      <c r="H72" s="33"/>
      <c r="I72" s="15"/>
      <c r="J72" s="15"/>
      <c r="K72" s="15"/>
    </row>
    <row r="73" spans="2:11" ht="18.75">
      <c r="B73" s="15"/>
      <c r="C73" s="15"/>
      <c r="D73" s="15"/>
      <c r="E73" s="37"/>
      <c r="F73" s="38"/>
      <c r="G73" s="15"/>
      <c r="H73" s="33"/>
      <c r="I73" s="15"/>
      <c r="J73" s="15"/>
      <c r="K73" s="15"/>
    </row>
    <row r="74" spans="2:11" ht="18.75">
      <c r="B74" s="39" t="s">
        <v>27</v>
      </c>
      <c r="C74" s="15"/>
      <c r="D74" s="29" t="s">
        <v>28</v>
      </c>
      <c r="E74" s="15"/>
      <c r="F74" s="29" t="s">
        <v>29</v>
      </c>
      <c r="G74" s="15"/>
      <c r="H74" s="82" t="s">
        <v>30</v>
      </c>
      <c r="I74" s="15"/>
      <c r="J74" s="29" t="s">
        <v>31</v>
      </c>
      <c r="K74" s="15"/>
    </row>
    <row r="75" spans="2:11" ht="18.75">
      <c r="B75" s="39" t="s">
        <v>32</v>
      </c>
      <c r="C75" s="15"/>
      <c r="D75" s="29" t="s">
        <v>32</v>
      </c>
      <c r="E75" s="15"/>
      <c r="F75" s="82" t="s">
        <v>33</v>
      </c>
      <c r="G75" s="15"/>
      <c r="H75" s="82" t="s">
        <v>34</v>
      </c>
      <c r="I75" s="15"/>
      <c r="J75" s="29" t="s">
        <v>35</v>
      </c>
      <c r="K75" s="15"/>
    </row>
    <row r="77" spans="2:11" ht="23.25">
      <c r="B77" s="10"/>
      <c r="D77" s="25">
        <f>IF(B77&lt;E11,-(1-(B77/E11)),IF(B77=E11,"0%",(B77/E11)-1))</f>
        <v>-1</v>
      </c>
      <c r="F77" s="26">
        <f>+$H$53*B77</f>
        <v>0</v>
      </c>
      <c r="H77" s="27">
        <f>+F77-$B$53</f>
        <v>-581.42915285772426</v>
      </c>
      <c r="J77" s="65">
        <f>+H77/B53</f>
        <v>-1</v>
      </c>
    </row>
    <row r="79" spans="2:11">
      <c r="H79" s="14"/>
    </row>
    <row r="80" spans="2:11" ht="16.5">
      <c r="B80" s="15"/>
      <c r="C80" s="15"/>
      <c r="D80" s="15"/>
      <c r="E80" s="15"/>
      <c r="F80" s="15"/>
      <c r="G80" s="15"/>
      <c r="H80" s="15"/>
      <c r="I80" s="15"/>
      <c r="J80" s="15"/>
    </row>
    <row r="81" spans="2:10" ht="16.5">
      <c r="B81" s="15"/>
      <c r="C81" s="15"/>
      <c r="D81" s="15"/>
      <c r="E81" s="15"/>
      <c r="F81" s="15"/>
      <c r="G81" s="15"/>
      <c r="H81" s="15"/>
      <c r="I81" s="15"/>
      <c r="J81" s="15"/>
    </row>
    <row r="82" spans="2:10" ht="24">
      <c r="B82" s="15"/>
      <c r="C82" s="15"/>
      <c r="D82" s="101" t="s">
        <v>36</v>
      </c>
      <c r="E82" s="101"/>
      <c r="F82" s="101"/>
      <c r="G82" s="101"/>
      <c r="H82" s="101"/>
      <c r="I82" s="15"/>
      <c r="J82" s="15"/>
    </row>
    <row r="83" spans="2:10" ht="12" customHeight="1">
      <c r="B83" s="15"/>
      <c r="C83" s="15"/>
      <c r="D83" s="16"/>
      <c r="E83" s="16"/>
      <c r="F83" s="16"/>
      <c r="G83" s="16"/>
      <c r="H83" s="16"/>
      <c r="I83" s="15"/>
      <c r="J83" s="15"/>
    </row>
    <row r="84" spans="2:10" ht="71.25" customHeight="1">
      <c r="B84" s="15"/>
      <c r="C84" s="15"/>
      <c r="D84" s="17" t="s">
        <v>37</v>
      </c>
      <c r="E84" s="18" t="s">
        <v>38</v>
      </c>
      <c r="F84" s="19" t="s">
        <v>39</v>
      </c>
      <c r="G84" s="19" t="s">
        <v>40</v>
      </c>
      <c r="H84" s="20" t="s">
        <v>41</v>
      </c>
      <c r="I84" s="15"/>
      <c r="J84" s="15"/>
    </row>
    <row r="85" spans="2:10" ht="17.25">
      <c r="B85" s="15"/>
      <c r="C85" s="15"/>
      <c r="D85" s="21">
        <v>-0.4</v>
      </c>
      <c r="E85" s="5">
        <f>+$E$11*(1+D85)</f>
        <v>12</v>
      </c>
      <c r="F85" s="13">
        <f t="shared" ref="F85:F92" si="0">+$H$53*E85</f>
        <v>546.36784530662078</v>
      </c>
      <c r="G85" s="6">
        <f t="shared" ref="G85:G92" si="1">+F85-$B$53</f>
        <v>-35.061307551103482</v>
      </c>
      <c r="H85" s="1">
        <f>+G85/$B$53</f>
        <v>-6.0301942857142882E-2</v>
      </c>
      <c r="I85" s="15"/>
      <c r="J85" s="15"/>
    </row>
    <row r="86" spans="2:10" ht="18">
      <c r="B86" s="15"/>
      <c r="C86" s="15"/>
      <c r="D86" s="21">
        <v>-0.3</v>
      </c>
      <c r="E86" s="7">
        <f t="shared" ref="E86:E92" si="2">+$E$11*(1+D86)</f>
        <v>14</v>
      </c>
      <c r="F86" s="6">
        <f t="shared" si="0"/>
        <v>637.42915285772426</v>
      </c>
      <c r="G86" s="6">
        <f t="shared" si="1"/>
        <v>56</v>
      </c>
      <c r="H86" s="1">
        <f t="shared" ref="H86:H92" si="3">+G86/$B$53</f>
        <v>9.6314400000000008E-2</v>
      </c>
      <c r="I86" s="100" t="s">
        <v>4</v>
      </c>
      <c r="J86" s="99"/>
    </row>
    <row r="87" spans="2:10" ht="18.75">
      <c r="B87" s="15"/>
      <c r="C87" s="15"/>
      <c r="D87" s="21">
        <v>-0.2</v>
      </c>
      <c r="E87" s="7">
        <f t="shared" si="2"/>
        <v>16</v>
      </c>
      <c r="F87" s="6">
        <f t="shared" si="0"/>
        <v>728.49046040882774</v>
      </c>
      <c r="G87" s="6">
        <f t="shared" si="1"/>
        <v>147.06130755110348</v>
      </c>
      <c r="H87" s="1">
        <f t="shared" si="3"/>
        <v>0.2529307428571429</v>
      </c>
      <c r="I87" s="79"/>
    </row>
    <row r="88" spans="2:10" ht="18">
      <c r="B88" s="15"/>
      <c r="C88" s="15"/>
      <c r="D88" s="21">
        <v>-0.1</v>
      </c>
      <c r="E88" s="7">
        <f t="shared" si="2"/>
        <v>18</v>
      </c>
      <c r="F88" s="6">
        <f t="shared" si="0"/>
        <v>819.55176795993123</v>
      </c>
      <c r="G88" s="6">
        <f t="shared" si="1"/>
        <v>238.12261510220696</v>
      </c>
      <c r="H88" s="1">
        <f t="shared" si="3"/>
        <v>0.40954708571428577</v>
      </c>
      <c r="I88" s="90">
        <v>0.85994999999999999</v>
      </c>
      <c r="J88" s="80">
        <v>1</v>
      </c>
    </row>
    <row r="89" spans="2:10" ht="17.25">
      <c r="B89" s="15"/>
      <c r="C89" s="15"/>
      <c r="D89" s="22">
        <v>0</v>
      </c>
      <c r="E89" s="8">
        <f t="shared" si="2"/>
        <v>20</v>
      </c>
      <c r="F89" s="11">
        <f t="shared" si="0"/>
        <v>910.61307551103471</v>
      </c>
      <c r="G89" s="11">
        <f t="shared" si="1"/>
        <v>329.18392265331045</v>
      </c>
      <c r="H89" s="12">
        <f t="shared" si="3"/>
        <v>0.56616342857142865</v>
      </c>
    </row>
    <row r="90" spans="2:10" ht="18.75">
      <c r="B90" s="15"/>
      <c r="C90" s="15"/>
      <c r="D90" s="23">
        <v>0.1</v>
      </c>
      <c r="E90" s="7">
        <f t="shared" si="2"/>
        <v>22</v>
      </c>
      <c r="F90" s="6">
        <f t="shared" si="0"/>
        <v>1001.6743830621382</v>
      </c>
      <c r="G90" s="6">
        <f t="shared" si="1"/>
        <v>420.24523020441393</v>
      </c>
      <c r="H90" s="1">
        <f t="shared" si="3"/>
        <v>0.72277977142857153</v>
      </c>
      <c r="I90" s="91">
        <f>(I88*J90)/J88</f>
        <v>0</v>
      </c>
      <c r="J90" s="81"/>
    </row>
    <row r="91" spans="2:10" ht="17.25">
      <c r="B91" s="15"/>
      <c r="C91" s="15"/>
      <c r="D91" s="23">
        <v>0.2</v>
      </c>
      <c r="E91" s="7">
        <f t="shared" si="2"/>
        <v>24</v>
      </c>
      <c r="F91" s="6">
        <f t="shared" si="0"/>
        <v>1092.7356906132416</v>
      </c>
      <c r="G91" s="6">
        <f t="shared" si="1"/>
        <v>511.3065377555173</v>
      </c>
      <c r="H91" s="1">
        <f t="shared" si="3"/>
        <v>0.87939611428571429</v>
      </c>
      <c r="I91" s="15"/>
      <c r="J91" s="15"/>
    </row>
    <row r="92" spans="2:10" ht="17.25">
      <c r="B92" s="15"/>
      <c r="C92" s="15"/>
      <c r="D92" s="23">
        <v>0.3</v>
      </c>
      <c r="E92" s="7">
        <f t="shared" si="2"/>
        <v>26</v>
      </c>
      <c r="F92" s="6">
        <f t="shared" si="0"/>
        <v>1183.796998164345</v>
      </c>
      <c r="G92" s="6">
        <f t="shared" si="1"/>
        <v>602.36784530662078</v>
      </c>
      <c r="H92" s="1">
        <f t="shared" si="3"/>
        <v>1.0360124571428571</v>
      </c>
      <c r="I92" s="15"/>
      <c r="J92" s="15"/>
    </row>
    <row r="93" spans="2:10" ht="16.5">
      <c r="B93" s="15"/>
      <c r="C93" s="15"/>
      <c r="D93" s="15"/>
      <c r="E93" s="15"/>
      <c r="F93" s="15"/>
      <c r="G93" s="15"/>
      <c r="H93" s="15"/>
      <c r="I93" s="15"/>
      <c r="J93" s="15"/>
    </row>
    <row r="94" spans="2:10" ht="16.5">
      <c r="B94" s="15"/>
      <c r="C94" s="15"/>
      <c r="D94" s="15"/>
      <c r="E94" s="15"/>
      <c r="F94" s="15"/>
      <c r="G94" s="15"/>
      <c r="H94" s="15"/>
      <c r="I94" s="15"/>
      <c r="J94" s="15"/>
    </row>
    <row r="95" spans="2:10" ht="24">
      <c r="B95" s="92" t="s">
        <v>42</v>
      </c>
      <c r="C95" s="15"/>
      <c r="D95" s="15"/>
      <c r="E95" s="15"/>
      <c r="F95" s="15"/>
      <c r="G95" s="15"/>
      <c r="H95" s="15"/>
      <c r="I95" s="15"/>
      <c r="J95" s="15"/>
    </row>
    <row r="96" spans="2:10" ht="16.5">
      <c r="B96" s="15"/>
      <c r="C96" s="15"/>
      <c r="D96" s="15"/>
      <c r="E96" s="15"/>
      <c r="F96" s="15"/>
      <c r="G96" s="15"/>
      <c r="H96" s="15"/>
      <c r="I96" s="15"/>
      <c r="J96" s="15"/>
    </row>
    <row r="97" spans="2:10" ht="16.5">
      <c r="B97" s="15" t="s">
        <v>43</v>
      </c>
      <c r="C97" s="15"/>
      <c r="D97" s="24"/>
      <c r="E97" s="15"/>
      <c r="F97" s="15"/>
      <c r="G97" s="15"/>
      <c r="H97" s="15"/>
      <c r="I97" s="15"/>
      <c r="J97" s="15"/>
    </row>
    <row r="98" spans="2:10" ht="16.5">
      <c r="B98" s="15" t="s">
        <v>44</v>
      </c>
      <c r="C98" s="15"/>
      <c r="D98" s="15"/>
      <c r="E98" s="15"/>
      <c r="F98" s="15"/>
      <c r="G98" s="15"/>
      <c r="H98" s="15"/>
      <c r="I98" s="15"/>
      <c r="J98" s="15"/>
    </row>
    <row r="99" spans="2:10" ht="16.5">
      <c r="B99" s="15" t="s">
        <v>45</v>
      </c>
      <c r="C99" s="15"/>
      <c r="D99" s="15"/>
      <c r="E99" s="15"/>
      <c r="F99" s="15"/>
      <c r="G99" s="15"/>
      <c r="H99" s="15"/>
      <c r="I99" s="15"/>
      <c r="J99" s="15"/>
    </row>
  </sheetData>
  <sheetProtection algorithmName="SHA-512" hashValue="YyQU8qLrWqdzI47rGH+p5htW5i7GZtbekchmDLIsgv/2HsaqAaOSrU+GAxmTcqWwOfxU4dk5DkUBByuvurdWkw==" saltValue="wPvpCGSuXhmL+Ee0Ihz4gA==" spinCount="100000" sheet="1" objects="1" scenarios="1" selectLockedCells="1"/>
  <mergeCells count="10">
    <mergeCell ref="H10:H11"/>
    <mergeCell ref="B68:J68"/>
    <mergeCell ref="I13:J13"/>
    <mergeCell ref="I86:J86"/>
    <mergeCell ref="D82:H82"/>
    <mergeCell ref="C33:I33"/>
    <mergeCell ref="C47:I47"/>
    <mergeCell ref="C19:I19"/>
    <mergeCell ref="B58:J58"/>
    <mergeCell ref="C59:I59"/>
  </mergeCells>
  <conditionalFormatting sqref="H85:H92">
    <cfRule type="cellIs" dxfId="4" priority="5" operator="lessThan">
      <formula>0</formula>
    </cfRule>
  </conditionalFormatting>
  <conditionalFormatting sqref="H85:H92">
    <cfRule type="cellIs" dxfId="3" priority="4" operator="lessThan">
      <formula>0</formula>
    </cfRule>
  </conditionalFormatting>
  <conditionalFormatting sqref="G85:G92">
    <cfRule type="cellIs" dxfId="2" priority="3" operator="lessThan">
      <formula>0</formula>
    </cfRule>
  </conditionalFormatting>
  <conditionalFormatting sqref="F85:F92">
    <cfRule type="cellIs" dxfId="1" priority="2" operator="lessThan">
      <formula>#REF!</formula>
    </cfRule>
  </conditionalFormatting>
  <conditionalFormatting sqref="E85:E92">
    <cfRule type="cellIs" dxfId="0" priority="1" operator="lessThan">
      <formula>$C$8</formula>
    </cfRule>
  </conditionalFormatting>
  <printOptions horizontalCentered="1" verticalCentered="1"/>
  <pageMargins left="0.31496062992125984" right="0.31496062992125984" top="0.35433070866141736" bottom="0.35433070866141736" header="0.31496062992125984" footer="0.31496062992125984"/>
  <pageSetup scale="3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6fc7f1f-9052-4582-a325-515940f7fa36">
      <Terms xmlns="http://schemas.microsoft.com/office/infopath/2007/PartnerControls"/>
    </lcf76f155ced4ddcb4097134ff3c332f>
    <TaxCatchAll xmlns="6d77c43f-0da6-4555-833c-941db0698d86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93F8C69013F7345BBABA422DDD1B124" ma:contentTypeVersion="16" ma:contentTypeDescription="Create a new document." ma:contentTypeScope="" ma:versionID="e4ab7fd27e230689aa7e24bccd6e2ed8">
  <xsd:schema xmlns:xsd="http://www.w3.org/2001/XMLSchema" xmlns:xs="http://www.w3.org/2001/XMLSchema" xmlns:p="http://schemas.microsoft.com/office/2006/metadata/properties" xmlns:ns2="66fc7f1f-9052-4582-a325-515940f7fa36" xmlns:ns3="6d77c43f-0da6-4555-833c-941db0698d86" xmlns:ns4="efc307e3-01ba-4980-9ca8-fd3e4fe9b4b6" targetNamespace="http://schemas.microsoft.com/office/2006/metadata/properties" ma:root="true" ma:fieldsID="a0461f3ee0dfe8b1bc9a81cfe985d7e8" ns2:_="" ns3:_="" ns4:_="">
    <xsd:import namespace="66fc7f1f-9052-4582-a325-515940f7fa36"/>
    <xsd:import namespace="6d77c43f-0da6-4555-833c-941db0698d86"/>
    <xsd:import namespace="efc307e3-01ba-4980-9ca8-fd3e4fe9b4b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  <xsd:element ref="ns4:SharedWithUsers" minOccurs="0"/>
                <xsd:element ref="ns4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fc7f1f-9052-4582-a325-515940f7fa3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23bb3131-6cc5-4e77-bc53-0d9f4a5bd04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77c43f-0da6-4555-833c-941db0698d86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487613e2-b4a3-45d1-8ea5-42c000ac451f}" ma:internalName="TaxCatchAll" ma:showField="CatchAllData" ma:web="efc307e3-01ba-4980-9ca8-fd3e4fe9b4b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c307e3-01ba-4980-9ca8-fd3e4fe9b4b6" elementFormDefault="qualified">
    <xsd:import namespace="http://schemas.microsoft.com/office/2006/documentManagement/types"/>
    <xsd:import namespace="http://schemas.microsoft.com/office/infopath/2007/PartnerControls"/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2791E49-0457-43AB-994A-68EAA2DF366C}"/>
</file>

<file path=customXml/itemProps2.xml><?xml version="1.0" encoding="utf-8"?>
<ds:datastoreItem xmlns:ds="http://schemas.openxmlformats.org/officeDocument/2006/customXml" ds:itemID="{5AF111F5-E4A7-4E47-AB32-2A50FA68A14C}"/>
</file>

<file path=customXml/itemProps3.xml><?xml version="1.0" encoding="utf-8"?>
<ds:datastoreItem xmlns:ds="http://schemas.openxmlformats.org/officeDocument/2006/customXml" ds:itemID="{54F58AAA-4FFF-4268-BA98-13744BE443B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CASSIN Pauline</dc:creator>
  <cp:keywords/>
  <dc:description/>
  <cp:lastModifiedBy>MARTIN Diane</cp:lastModifiedBy>
  <cp:revision/>
  <dcterms:created xsi:type="dcterms:W3CDTF">2023-09-25T09:15:03Z</dcterms:created>
  <dcterms:modified xsi:type="dcterms:W3CDTF">2024-08-07T13:07:52Z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0x010100D93F8C69013F7345BBABA422DDD1B124</vt:lpwstr>
  </property>
</Properties>
</file>